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Komentari Samra\izvjestajne tuz\"/>
    </mc:Choice>
  </mc:AlternateContent>
  <workbookProtection workbookAlgorithmName="SHA-512" workbookHashValue="BkfOi8pgfxVBofG6A61erg5qE3364u/Bbod1RkDeTuSEGrtYDcgCMNZ6UQZTGf/wLx6rGFXKJ3sdce9eAnxbPQ==" workbookSaltValue="QcQ6Af885IVMIjfq9ux07A==" workbookSpinCount="100000" lockStructure="1"/>
  <bookViews>
    <workbookView xWindow="0" yWindow="0" windowWidth="28800" windowHeight="12285" tabRatio="733"/>
  </bookViews>
  <sheets>
    <sheet name="Uputstvo" sheetId="43" r:id="rId1"/>
    <sheet name="TABELA I" sheetId="34" r:id="rId2"/>
    <sheet name="TABELA II" sheetId="35" r:id="rId3"/>
    <sheet name="TABELA IIa" sheetId="39" r:id="rId4"/>
    <sheet name="TABELA III" sheetId="44" r:id="rId5"/>
    <sheet name="TABELA IV" sheetId="45" r:id="rId6"/>
    <sheet name="tbl_kvalitet_predm" sheetId="40" state="hidden" r:id="rId7"/>
    <sheet name="TABELA III-" sheetId="2" state="hidden" r:id="rId8"/>
    <sheet name="TABELA IIIa" sheetId="31" state="hidden" r:id="rId9"/>
    <sheet name="TABELA IV-" sheetId="29" state="hidden" r:id="rId10"/>
    <sheet name="tab1norma" sheetId="42" state="hidden" r:id="rId11"/>
    <sheet name="tbl_kvalitet_tuzioci" sheetId="41" state="hidden" r:id="rId12"/>
    <sheet name="2tbl8atuz-kta_ktn" sheetId="28" state="hidden" r:id="rId13"/>
    <sheet name="tbl IIIa" sheetId="33" state="hidden" r:id="rId14"/>
    <sheet name="2tbl9tuz-zastare" sheetId="30" state="hidden" r:id="rId15"/>
  </sheets>
  <externalReferences>
    <externalReference r:id="rId16"/>
  </externalReferences>
  <definedNames>
    <definedName name="_xlnm.Print_Area" localSheetId="2">'TABELA II'!$A$1:$K$41</definedName>
    <definedName name="_xlnm.Print_Area" localSheetId="4">'TABELA III'!$A$1:$N$87</definedName>
    <definedName name="_xlnm.Print_Area" localSheetId="7">'TABELA III-'!$A$1:$J$22</definedName>
    <definedName name="_xlnm.Print_Area" localSheetId="8">'TABELA IIIa'!$A$1:$B$21</definedName>
    <definedName name="_xlnm.Print_Area" localSheetId="5">'TABELA IV'!$A$1:$K$18</definedName>
    <definedName name="_xlnm.Print_Area" localSheetId="9">'TABELA IV-'!$A$1:$E$11</definedName>
    <definedName name="_xlnm.Print_Area" localSheetId="0">Uputstvo!$A$1:$N$77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12" i="34" l="1"/>
  <c r="T14" i="34"/>
  <c r="T13" i="34"/>
  <c r="J7" i="45" l="1"/>
  <c r="I152" i="39" l="1"/>
  <c r="K11" i="45" l="1"/>
  <c r="N82" i="44" l="1"/>
  <c r="N81" i="44"/>
  <c r="N80" i="44"/>
  <c r="N79" i="44"/>
  <c r="N78" i="44"/>
  <c r="N77" i="44"/>
  <c r="N73" i="44"/>
  <c r="N72" i="44"/>
  <c r="N71" i="44"/>
  <c r="N70" i="44"/>
  <c r="N69" i="44"/>
  <c r="N68" i="44"/>
  <c r="N67" i="44"/>
  <c r="N66" i="44"/>
  <c r="N65" i="44"/>
  <c r="N64" i="44"/>
  <c r="N63" i="44"/>
  <c r="N62" i="44"/>
  <c r="N61" i="44"/>
  <c r="N60" i="44"/>
  <c r="N59" i="44"/>
  <c r="N58" i="44"/>
  <c r="N57" i="44"/>
  <c r="N56" i="44"/>
  <c r="N55" i="44"/>
  <c r="N54" i="44"/>
  <c r="N53" i="44"/>
  <c r="N52" i="44"/>
  <c r="N51" i="44"/>
  <c r="N50" i="44"/>
  <c r="N49" i="44"/>
  <c r="N48" i="44"/>
  <c r="N47" i="44"/>
  <c r="N46" i="44"/>
  <c r="N45" i="44"/>
  <c r="N44" i="44"/>
  <c r="N43" i="44"/>
  <c r="N42" i="44"/>
  <c r="N41" i="44"/>
  <c r="N40" i="44"/>
  <c r="N39" i="44"/>
  <c r="N38" i="44"/>
  <c r="N37" i="44"/>
  <c r="N36" i="44"/>
  <c r="N35" i="44"/>
  <c r="N34" i="44"/>
  <c r="N33" i="44"/>
  <c r="N32" i="44"/>
  <c r="N31" i="44"/>
  <c r="N30" i="44"/>
  <c r="N29" i="44"/>
  <c r="N28" i="44"/>
  <c r="N27" i="44"/>
  <c r="N26" i="44"/>
  <c r="N25" i="44"/>
  <c r="N24" i="44"/>
  <c r="N23" i="44"/>
  <c r="N22" i="44"/>
  <c r="N21" i="44"/>
  <c r="N20" i="44"/>
  <c r="N19" i="44"/>
  <c r="N18" i="44"/>
  <c r="N17" i="44"/>
  <c r="N16" i="44"/>
  <c r="N15" i="44"/>
  <c r="N14" i="44"/>
  <c r="N9" i="44"/>
  <c r="M9" i="44"/>
  <c r="K310" i="39"/>
  <c r="H310" i="39"/>
  <c r="Q309" i="39"/>
  <c r="P309" i="39"/>
  <c r="O309" i="39"/>
  <c r="Q308" i="39"/>
  <c r="Q310" i="39" s="1"/>
  <c r="P308" i="39"/>
  <c r="P310" i="39" s="1"/>
  <c r="O308" i="39"/>
  <c r="O310" i="39" s="1"/>
  <c r="K308" i="39"/>
  <c r="J308" i="39"/>
  <c r="J310" i="39" s="1"/>
  <c r="I308" i="39"/>
  <c r="I310" i="39" s="1"/>
  <c r="H308" i="39"/>
  <c r="T307" i="39"/>
  <c r="S307" i="39"/>
  <c r="R307" i="39"/>
  <c r="N307" i="39"/>
  <c r="V306" i="39"/>
  <c r="U306" i="39"/>
  <c r="T306" i="39"/>
  <c r="S306" i="39"/>
  <c r="R306" i="39"/>
  <c r="N306" i="39"/>
  <c r="M306" i="39"/>
  <c r="L306" i="39"/>
  <c r="T305" i="39"/>
  <c r="S305" i="39"/>
  <c r="R305" i="39"/>
  <c r="N305" i="39"/>
  <c r="V304" i="39"/>
  <c r="U304" i="39"/>
  <c r="T304" i="39"/>
  <c r="S304" i="39"/>
  <c r="R304" i="39"/>
  <c r="N304" i="39"/>
  <c r="M304" i="39"/>
  <c r="L304" i="39"/>
  <c r="T303" i="39"/>
  <c r="S303" i="39"/>
  <c r="R303" i="39"/>
  <c r="N303" i="39"/>
  <c r="V302" i="39"/>
  <c r="U302" i="39"/>
  <c r="T302" i="39"/>
  <c r="S302" i="39"/>
  <c r="R302" i="39"/>
  <c r="N302" i="39"/>
  <c r="M302" i="39"/>
  <c r="L302" i="39"/>
  <c r="T301" i="39"/>
  <c r="S301" i="39"/>
  <c r="R301" i="39"/>
  <c r="N301" i="39"/>
  <c r="V300" i="39"/>
  <c r="U300" i="39"/>
  <c r="T300" i="39"/>
  <c r="S300" i="39"/>
  <c r="R300" i="39"/>
  <c r="N300" i="39"/>
  <c r="M300" i="39"/>
  <c r="L300" i="39"/>
  <c r="T299" i="39"/>
  <c r="S299" i="39"/>
  <c r="R299" i="39"/>
  <c r="N299" i="39"/>
  <c r="V298" i="39"/>
  <c r="U298" i="39"/>
  <c r="T298" i="39"/>
  <c r="S298" i="39"/>
  <c r="R298" i="39"/>
  <c r="N298" i="39"/>
  <c r="M298" i="39"/>
  <c r="L298" i="39"/>
  <c r="T297" i="39"/>
  <c r="S297" i="39"/>
  <c r="R297" i="39"/>
  <c r="N297" i="39"/>
  <c r="V296" i="39"/>
  <c r="U296" i="39"/>
  <c r="T296" i="39"/>
  <c r="S296" i="39"/>
  <c r="R296" i="39"/>
  <c r="N296" i="39"/>
  <c r="M296" i="39"/>
  <c r="L296" i="39"/>
  <c r="T295" i="39"/>
  <c r="S295" i="39"/>
  <c r="R295" i="39"/>
  <c r="N295" i="39"/>
  <c r="V294" i="39"/>
  <c r="U294" i="39"/>
  <c r="T294" i="39"/>
  <c r="S294" i="39"/>
  <c r="R294" i="39"/>
  <c r="N294" i="39"/>
  <c r="M294" i="39"/>
  <c r="L294" i="39"/>
  <c r="T293" i="39"/>
  <c r="S293" i="39"/>
  <c r="R293" i="39"/>
  <c r="N293" i="39"/>
  <c r="V292" i="39"/>
  <c r="U292" i="39"/>
  <c r="T292" i="39"/>
  <c r="S292" i="39"/>
  <c r="R292" i="39"/>
  <c r="N292" i="39"/>
  <c r="M292" i="39"/>
  <c r="L292" i="39"/>
  <c r="U291" i="39"/>
  <c r="T291" i="39"/>
  <c r="S291" i="39"/>
  <c r="R291" i="39"/>
  <c r="N291" i="39"/>
  <c r="V290" i="39"/>
  <c r="U290" i="39"/>
  <c r="T290" i="39"/>
  <c r="U293" i="39" s="1"/>
  <c r="S290" i="39"/>
  <c r="R290" i="39"/>
  <c r="N290" i="39"/>
  <c r="M290" i="39"/>
  <c r="L290" i="39"/>
  <c r="H282" i="39"/>
  <c r="Q281" i="39"/>
  <c r="P281" i="39"/>
  <c r="O281" i="39"/>
  <c r="K281" i="39"/>
  <c r="J281" i="39"/>
  <c r="Q280" i="39"/>
  <c r="Q282" i="39" s="1"/>
  <c r="P280" i="39"/>
  <c r="P282" i="39" s="1"/>
  <c r="O280" i="39"/>
  <c r="O282" i="39" s="1"/>
  <c r="K280" i="39"/>
  <c r="K282" i="39" s="1"/>
  <c r="J280" i="39"/>
  <c r="J282" i="39" s="1"/>
  <c r="I280" i="39"/>
  <c r="I282" i="39" s="1"/>
  <c r="H280" i="39"/>
  <c r="T279" i="39"/>
  <c r="S279" i="39"/>
  <c r="R279" i="39"/>
  <c r="N279" i="39"/>
  <c r="V278" i="39"/>
  <c r="U278" i="39"/>
  <c r="T278" i="39"/>
  <c r="S278" i="39"/>
  <c r="R278" i="39"/>
  <c r="N278" i="39"/>
  <c r="M278" i="39"/>
  <c r="L278" i="39"/>
  <c r="T277" i="39"/>
  <c r="S277" i="39"/>
  <c r="R277" i="39"/>
  <c r="N277" i="39"/>
  <c r="V276" i="39"/>
  <c r="U276" i="39"/>
  <c r="T276" i="39"/>
  <c r="S276" i="39"/>
  <c r="R276" i="39"/>
  <c r="N276" i="39"/>
  <c r="M276" i="39"/>
  <c r="L276" i="39"/>
  <c r="T275" i="39"/>
  <c r="S275" i="39"/>
  <c r="R275" i="39"/>
  <c r="N275" i="39"/>
  <c r="V274" i="39"/>
  <c r="U274" i="39"/>
  <c r="T274" i="39"/>
  <c r="S274" i="39"/>
  <c r="R274" i="39"/>
  <c r="N274" i="39"/>
  <c r="M274" i="39"/>
  <c r="L274" i="39"/>
  <c r="T273" i="39"/>
  <c r="S273" i="39"/>
  <c r="R273" i="39"/>
  <c r="N273" i="39"/>
  <c r="V272" i="39"/>
  <c r="U272" i="39"/>
  <c r="T272" i="39"/>
  <c r="U275" i="39" s="1"/>
  <c r="S272" i="39"/>
  <c r="R272" i="39"/>
  <c r="N272" i="39"/>
  <c r="M272" i="39"/>
  <c r="L272" i="39"/>
  <c r="T271" i="39"/>
  <c r="S271" i="39"/>
  <c r="R271" i="39"/>
  <c r="N271" i="39"/>
  <c r="V270" i="39"/>
  <c r="U270" i="39"/>
  <c r="T270" i="39"/>
  <c r="S270" i="39"/>
  <c r="R270" i="39"/>
  <c r="N270" i="39"/>
  <c r="M270" i="39"/>
  <c r="L270" i="39"/>
  <c r="T269" i="39"/>
  <c r="S269" i="39"/>
  <c r="R269" i="39"/>
  <c r="N269" i="39"/>
  <c r="V268" i="39"/>
  <c r="U268" i="39"/>
  <c r="T268" i="39"/>
  <c r="S268" i="39"/>
  <c r="R268" i="39"/>
  <c r="N268" i="39"/>
  <c r="M268" i="39"/>
  <c r="L268" i="39"/>
  <c r="U267" i="39"/>
  <c r="T267" i="39"/>
  <c r="S267" i="39"/>
  <c r="R267" i="39"/>
  <c r="N267" i="39"/>
  <c r="V266" i="39"/>
  <c r="U266" i="39"/>
  <c r="T266" i="39"/>
  <c r="U269" i="39" s="1"/>
  <c r="U271" i="39" s="1"/>
  <c r="U273" i="39" s="1"/>
  <c r="S266" i="39"/>
  <c r="R266" i="39"/>
  <c r="N266" i="39"/>
  <c r="M266" i="39"/>
  <c r="L266" i="39"/>
  <c r="U255" i="39"/>
  <c r="T255" i="39"/>
  <c r="R255" i="39"/>
  <c r="Q255" i="39"/>
  <c r="P255" i="39"/>
  <c r="O255" i="39"/>
  <c r="S255" i="39" s="1"/>
  <c r="N255" i="39"/>
  <c r="V254" i="39"/>
  <c r="U254" i="39"/>
  <c r="T254" i="39"/>
  <c r="Q254" i="39"/>
  <c r="P254" i="39"/>
  <c r="O254" i="39"/>
  <c r="S254" i="39" s="1"/>
  <c r="N254" i="39"/>
  <c r="M254" i="39"/>
  <c r="L254" i="39"/>
  <c r="K254" i="39"/>
  <c r="J254" i="39"/>
  <c r="I254" i="39"/>
  <c r="H254" i="39"/>
  <c r="U245" i="39"/>
  <c r="T245" i="39"/>
  <c r="S245" i="39"/>
  <c r="R245" i="39"/>
  <c r="Q245" i="39"/>
  <c r="P245" i="39"/>
  <c r="O245" i="39"/>
  <c r="N245" i="39"/>
  <c r="V244" i="39"/>
  <c r="U244" i="39"/>
  <c r="T244" i="39"/>
  <c r="S244" i="39"/>
  <c r="R244" i="39"/>
  <c r="Q244" i="39"/>
  <c r="P244" i="39"/>
  <c r="O244" i="39"/>
  <c r="N244" i="39"/>
  <c r="M244" i="39"/>
  <c r="L244" i="39"/>
  <c r="K244" i="39"/>
  <c r="J244" i="39"/>
  <c r="I244" i="39"/>
  <c r="H244" i="39"/>
  <c r="U235" i="39"/>
  <c r="T235" i="39"/>
  <c r="R235" i="39"/>
  <c r="Q235" i="39"/>
  <c r="P235" i="39"/>
  <c r="S235" i="39" s="1"/>
  <c r="O235" i="39"/>
  <c r="N235" i="39"/>
  <c r="V234" i="39"/>
  <c r="U234" i="39"/>
  <c r="T234" i="39"/>
  <c r="S234" i="39"/>
  <c r="R234" i="39"/>
  <c r="Q234" i="39"/>
  <c r="P234" i="39"/>
  <c r="O234" i="39"/>
  <c r="N234" i="39"/>
  <c r="M234" i="39"/>
  <c r="K234" i="39"/>
  <c r="J234" i="39"/>
  <c r="I234" i="39"/>
  <c r="L234" i="39" s="1"/>
  <c r="H234" i="39"/>
  <c r="U225" i="39"/>
  <c r="T225" i="39"/>
  <c r="S225" i="39"/>
  <c r="Q225" i="39"/>
  <c r="P225" i="39"/>
  <c r="O225" i="39"/>
  <c r="R225" i="39" s="1"/>
  <c r="N225" i="39"/>
  <c r="V224" i="39"/>
  <c r="U224" i="39"/>
  <c r="T224" i="39"/>
  <c r="R224" i="39"/>
  <c r="Q224" i="39"/>
  <c r="P224" i="39"/>
  <c r="S224" i="39" s="1"/>
  <c r="O224" i="39"/>
  <c r="N224" i="39"/>
  <c r="L224" i="39"/>
  <c r="K224" i="39"/>
  <c r="J224" i="39"/>
  <c r="I224" i="39"/>
  <c r="H224" i="39"/>
  <c r="M224" i="39" s="1"/>
  <c r="U215" i="39"/>
  <c r="T215" i="39"/>
  <c r="Q215" i="39"/>
  <c r="P215" i="39"/>
  <c r="R215" i="39" s="1"/>
  <c r="O215" i="39"/>
  <c r="S215" i="39" s="1"/>
  <c r="N215" i="39"/>
  <c r="V214" i="39"/>
  <c r="U214" i="39"/>
  <c r="T214" i="39"/>
  <c r="S214" i="39"/>
  <c r="Q214" i="39"/>
  <c r="P214" i="39"/>
  <c r="O214" i="39"/>
  <c r="R214" i="39" s="1"/>
  <c r="N214" i="39"/>
  <c r="K214" i="39"/>
  <c r="J214" i="39"/>
  <c r="I214" i="39"/>
  <c r="M214" i="39" s="1"/>
  <c r="H214" i="39"/>
  <c r="U205" i="39"/>
  <c r="T205" i="39"/>
  <c r="Q205" i="39"/>
  <c r="P205" i="39"/>
  <c r="O205" i="39"/>
  <c r="S205" i="39" s="1"/>
  <c r="N205" i="39"/>
  <c r="V204" i="39"/>
  <c r="U204" i="39"/>
  <c r="T204" i="39"/>
  <c r="Q204" i="39"/>
  <c r="P204" i="39"/>
  <c r="S204" i="39" s="1"/>
  <c r="O204" i="39"/>
  <c r="N204" i="39"/>
  <c r="K204" i="39"/>
  <c r="J204" i="39"/>
  <c r="I204" i="39"/>
  <c r="H204" i="39"/>
  <c r="M204" i="39" s="1"/>
  <c r="U195" i="39"/>
  <c r="T195" i="39"/>
  <c r="Q195" i="39"/>
  <c r="P195" i="39"/>
  <c r="R195" i="39" s="1"/>
  <c r="O195" i="39"/>
  <c r="S195" i="39" s="1"/>
  <c r="N195" i="39"/>
  <c r="V194" i="39"/>
  <c r="U194" i="39"/>
  <c r="T194" i="39"/>
  <c r="Q194" i="39"/>
  <c r="P194" i="39"/>
  <c r="O194" i="39"/>
  <c r="S194" i="39" s="1"/>
  <c r="N194" i="39"/>
  <c r="M194" i="39"/>
  <c r="K194" i="39"/>
  <c r="J194" i="39"/>
  <c r="I194" i="39"/>
  <c r="H194" i="39"/>
  <c r="L194" i="39" s="1"/>
  <c r="U185" i="39"/>
  <c r="T185" i="39"/>
  <c r="S185" i="39"/>
  <c r="Q185" i="39"/>
  <c r="P185" i="39"/>
  <c r="O185" i="39"/>
  <c r="R185" i="39" s="1"/>
  <c r="N185" i="39"/>
  <c r="V184" i="39"/>
  <c r="U184" i="39"/>
  <c r="T184" i="39"/>
  <c r="Q184" i="39"/>
  <c r="P184" i="39"/>
  <c r="O184" i="39"/>
  <c r="S184" i="39" s="1"/>
  <c r="N184" i="39"/>
  <c r="L184" i="39"/>
  <c r="K184" i="39"/>
  <c r="J184" i="39"/>
  <c r="I184" i="39"/>
  <c r="H184" i="39"/>
  <c r="M184" i="39" s="1"/>
  <c r="U175" i="39"/>
  <c r="T175" i="39"/>
  <c r="S175" i="39"/>
  <c r="R175" i="39"/>
  <c r="Q175" i="39"/>
  <c r="P175" i="39"/>
  <c r="O175" i="39"/>
  <c r="N175" i="39"/>
  <c r="V174" i="39"/>
  <c r="U174" i="39"/>
  <c r="T174" i="39"/>
  <c r="S174" i="39"/>
  <c r="Q174" i="39"/>
  <c r="P174" i="39"/>
  <c r="O174" i="39"/>
  <c r="R174" i="39" s="1"/>
  <c r="N174" i="39"/>
  <c r="M174" i="39"/>
  <c r="L174" i="39"/>
  <c r="K174" i="39"/>
  <c r="J174" i="39"/>
  <c r="I174" i="39"/>
  <c r="H174" i="39"/>
  <c r="U165" i="39"/>
  <c r="T165" i="39"/>
  <c r="S165" i="39"/>
  <c r="R165" i="39"/>
  <c r="Q165" i="39"/>
  <c r="P165" i="39"/>
  <c r="O165" i="39"/>
  <c r="V164" i="39"/>
  <c r="U164" i="39"/>
  <c r="T164" i="39"/>
  <c r="S164" i="39"/>
  <c r="R164" i="39"/>
  <c r="Q164" i="39"/>
  <c r="P164" i="39"/>
  <c r="O164" i="39"/>
  <c r="N164" i="39"/>
  <c r="K164" i="39"/>
  <c r="J164" i="39"/>
  <c r="I164" i="39"/>
  <c r="L164" i="39" s="1"/>
  <c r="H164" i="39"/>
  <c r="U151" i="39"/>
  <c r="Q151" i="39"/>
  <c r="P151" i="39"/>
  <c r="O151" i="39"/>
  <c r="Q150" i="39"/>
  <c r="Q152" i="39" s="1"/>
  <c r="P150" i="39"/>
  <c r="P152" i="39" s="1"/>
  <c r="O150" i="39"/>
  <c r="K150" i="39"/>
  <c r="K152" i="39" s="1"/>
  <c r="J150" i="39"/>
  <c r="J152" i="39" s="1"/>
  <c r="I150" i="39"/>
  <c r="H150" i="39"/>
  <c r="H152" i="39" s="1"/>
  <c r="V147" i="39"/>
  <c r="V145" i="39"/>
  <c r="V143" i="39"/>
  <c r="V141" i="39"/>
  <c r="T140" i="39"/>
  <c r="S140" i="39"/>
  <c r="R140" i="39"/>
  <c r="N140" i="39"/>
  <c r="V139" i="39"/>
  <c r="U139" i="39"/>
  <c r="T139" i="39"/>
  <c r="S139" i="39"/>
  <c r="R139" i="39"/>
  <c r="N139" i="39"/>
  <c r="M139" i="39"/>
  <c r="L139" i="39"/>
  <c r="T138" i="39"/>
  <c r="S138" i="39"/>
  <c r="R138" i="39"/>
  <c r="N138" i="39"/>
  <c r="V137" i="39"/>
  <c r="U137" i="39"/>
  <c r="T137" i="39"/>
  <c r="S137" i="39"/>
  <c r="R137" i="39"/>
  <c r="N137" i="39"/>
  <c r="M137" i="39"/>
  <c r="L137" i="39"/>
  <c r="T136" i="39"/>
  <c r="S136" i="39"/>
  <c r="R136" i="39"/>
  <c r="N136" i="39"/>
  <c r="V135" i="39"/>
  <c r="U135" i="39"/>
  <c r="T135" i="39"/>
  <c r="S135" i="39"/>
  <c r="R135" i="39"/>
  <c r="N135" i="39"/>
  <c r="M135" i="39"/>
  <c r="L135" i="39"/>
  <c r="T134" i="39"/>
  <c r="S134" i="39"/>
  <c r="R134" i="39"/>
  <c r="N134" i="39"/>
  <c r="V133" i="39"/>
  <c r="U133" i="39"/>
  <c r="T133" i="39"/>
  <c r="S133" i="39"/>
  <c r="R133" i="39"/>
  <c r="N133" i="39"/>
  <c r="M133" i="39"/>
  <c r="L133" i="39"/>
  <c r="T132" i="39"/>
  <c r="S132" i="39"/>
  <c r="R132" i="39"/>
  <c r="N132" i="39"/>
  <c r="T131" i="39"/>
  <c r="U131" i="39" s="1"/>
  <c r="S131" i="39"/>
  <c r="R131" i="39"/>
  <c r="N131" i="39"/>
  <c r="M131" i="39"/>
  <c r="L131" i="39"/>
  <c r="T130" i="39"/>
  <c r="S130" i="39"/>
  <c r="R130" i="39"/>
  <c r="N130" i="39"/>
  <c r="V129" i="39"/>
  <c r="U129" i="39"/>
  <c r="T129" i="39"/>
  <c r="S129" i="39"/>
  <c r="R129" i="39"/>
  <c r="N129" i="39"/>
  <c r="M129" i="39"/>
  <c r="L129" i="39"/>
  <c r="T128" i="39"/>
  <c r="S128" i="39"/>
  <c r="R128" i="39"/>
  <c r="N128" i="39"/>
  <c r="V127" i="39"/>
  <c r="U127" i="39"/>
  <c r="T127" i="39"/>
  <c r="S127" i="39"/>
  <c r="R127" i="39"/>
  <c r="N127" i="39"/>
  <c r="M127" i="39"/>
  <c r="L127" i="39"/>
  <c r="T126" i="39"/>
  <c r="S126" i="39"/>
  <c r="R126" i="39"/>
  <c r="N126" i="39"/>
  <c r="V125" i="39"/>
  <c r="U125" i="39"/>
  <c r="T125" i="39"/>
  <c r="S125" i="39"/>
  <c r="R125" i="39"/>
  <c r="N125" i="39"/>
  <c r="M125" i="39"/>
  <c r="L125" i="39"/>
  <c r="T124" i="39"/>
  <c r="S124" i="39"/>
  <c r="R124" i="39"/>
  <c r="N124" i="39"/>
  <c r="V123" i="39"/>
  <c r="U123" i="39"/>
  <c r="T123" i="39"/>
  <c r="S123" i="39"/>
  <c r="R123" i="39"/>
  <c r="N123" i="39"/>
  <c r="M123" i="39"/>
  <c r="L123" i="39"/>
  <c r="T122" i="39"/>
  <c r="S122" i="39"/>
  <c r="R122" i="39"/>
  <c r="N122" i="39"/>
  <c r="V121" i="39"/>
  <c r="U121" i="39"/>
  <c r="T121" i="39"/>
  <c r="S121" i="39"/>
  <c r="R121" i="39"/>
  <c r="N121" i="39"/>
  <c r="M121" i="39"/>
  <c r="L121" i="39"/>
  <c r="T120" i="39"/>
  <c r="S120" i="39"/>
  <c r="R120" i="39"/>
  <c r="N120" i="39"/>
  <c r="V119" i="39"/>
  <c r="U119" i="39"/>
  <c r="T119" i="39"/>
  <c r="S119" i="39"/>
  <c r="R119" i="39"/>
  <c r="N119" i="39"/>
  <c r="M119" i="39"/>
  <c r="L119" i="39"/>
  <c r="T118" i="39"/>
  <c r="S118" i="39"/>
  <c r="R118" i="39"/>
  <c r="N118" i="39"/>
  <c r="V117" i="39"/>
  <c r="U117" i="39"/>
  <c r="T117" i="39"/>
  <c r="S117" i="39"/>
  <c r="R117" i="39"/>
  <c r="N117" i="39"/>
  <c r="M117" i="39"/>
  <c r="L117" i="39"/>
  <c r="T116" i="39"/>
  <c r="S116" i="39"/>
  <c r="R116" i="39"/>
  <c r="N116" i="39"/>
  <c r="V115" i="39"/>
  <c r="U115" i="39"/>
  <c r="T115" i="39"/>
  <c r="S115" i="39"/>
  <c r="R115" i="39"/>
  <c r="N115" i="39"/>
  <c r="M115" i="39"/>
  <c r="L115" i="39"/>
  <c r="T114" i="39"/>
  <c r="S114" i="39"/>
  <c r="R114" i="39"/>
  <c r="N114" i="39"/>
  <c r="V113" i="39"/>
  <c r="U113" i="39"/>
  <c r="T113" i="39"/>
  <c r="S113" i="39"/>
  <c r="R113" i="39"/>
  <c r="N113" i="39"/>
  <c r="M113" i="39"/>
  <c r="L113" i="39"/>
  <c r="T112" i="39"/>
  <c r="S112" i="39"/>
  <c r="R112" i="39"/>
  <c r="N112" i="39"/>
  <c r="V111" i="39"/>
  <c r="U111" i="39"/>
  <c r="T111" i="39"/>
  <c r="S111" i="39"/>
  <c r="R111" i="39"/>
  <c r="N111" i="39"/>
  <c r="M111" i="39"/>
  <c r="L111" i="39"/>
  <c r="T110" i="39"/>
  <c r="S110" i="39"/>
  <c r="R110" i="39"/>
  <c r="N110" i="39"/>
  <c r="V109" i="39"/>
  <c r="U109" i="39"/>
  <c r="T109" i="39"/>
  <c r="S109" i="39"/>
  <c r="R109" i="39"/>
  <c r="N109" i="39"/>
  <c r="M109" i="39"/>
  <c r="L109" i="39"/>
  <c r="T108" i="39"/>
  <c r="S108" i="39"/>
  <c r="R108" i="39"/>
  <c r="N108" i="39"/>
  <c r="V107" i="39"/>
  <c r="U107" i="39"/>
  <c r="T107" i="39"/>
  <c r="S107" i="39"/>
  <c r="R107" i="39"/>
  <c r="N107" i="39"/>
  <c r="M107" i="39"/>
  <c r="L107" i="39"/>
  <c r="T106" i="39"/>
  <c r="S106" i="39"/>
  <c r="R106" i="39"/>
  <c r="N106" i="39"/>
  <c r="V105" i="39"/>
  <c r="U105" i="39"/>
  <c r="T105" i="39"/>
  <c r="S105" i="39"/>
  <c r="R105" i="39"/>
  <c r="N105" i="39"/>
  <c r="M105" i="39"/>
  <c r="L105" i="39"/>
  <c r="T104" i="39"/>
  <c r="S104" i="39"/>
  <c r="R104" i="39"/>
  <c r="N104" i="39"/>
  <c r="V103" i="39"/>
  <c r="U103" i="39"/>
  <c r="T103" i="39"/>
  <c r="S103" i="39"/>
  <c r="R103" i="39"/>
  <c r="N103" i="39"/>
  <c r="M103" i="39"/>
  <c r="L103" i="39"/>
  <c r="T102" i="39"/>
  <c r="S102" i="39"/>
  <c r="R102" i="39"/>
  <c r="N102" i="39"/>
  <c r="V101" i="39"/>
  <c r="U101" i="39"/>
  <c r="T101" i="39"/>
  <c r="S101" i="39"/>
  <c r="R101" i="39"/>
  <c r="N101" i="39"/>
  <c r="M101" i="39"/>
  <c r="L101" i="39"/>
  <c r="T100" i="39"/>
  <c r="S100" i="39"/>
  <c r="R100" i="39"/>
  <c r="N100" i="39"/>
  <c r="V99" i="39"/>
  <c r="U99" i="39"/>
  <c r="T99" i="39"/>
  <c r="S99" i="39"/>
  <c r="R99" i="39"/>
  <c r="N99" i="39"/>
  <c r="M99" i="39"/>
  <c r="L99" i="39"/>
  <c r="T98" i="39"/>
  <c r="S98" i="39"/>
  <c r="R98" i="39"/>
  <c r="N98" i="39"/>
  <c r="V97" i="39"/>
  <c r="U97" i="39"/>
  <c r="T97" i="39"/>
  <c r="S97" i="39"/>
  <c r="R97" i="39"/>
  <c r="N97" i="39"/>
  <c r="M97" i="39"/>
  <c r="L97" i="39"/>
  <c r="T96" i="39"/>
  <c r="S96" i="39"/>
  <c r="R96" i="39"/>
  <c r="N96" i="39"/>
  <c r="V95" i="39"/>
  <c r="U95" i="39"/>
  <c r="T95" i="39"/>
  <c r="S95" i="39"/>
  <c r="R95" i="39"/>
  <c r="N95" i="39"/>
  <c r="M95" i="39"/>
  <c r="L95" i="39"/>
  <c r="T94" i="39"/>
  <c r="S94" i="39"/>
  <c r="R94" i="39"/>
  <c r="N94" i="39"/>
  <c r="V93" i="39"/>
  <c r="U93" i="39"/>
  <c r="T93" i="39"/>
  <c r="S93" i="39"/>
  <c r="R93" i="39"/>
  <c r="N93" i="39"/>
  <c r="M93" i="39"/>
  <c r="L93" i="39"/>
  <c r="T92" i="39"/>
  <c r="S92" i="39"/>
  <c r="R92" i="39"/>
  <c r="N92" i="39"/>
  <c r="V91" i="39"/>
  <c r="U91" i="39"/>
  <c r="T91" i="39"/>
  <c r="S91" i="39"/>
  <c r="R91" i="39"/>
  <c r="N91" i="39"/>
  <c r="M91" i="39"/>
  <c r="L91" i="39"/>
  <c r="T90" i="39"/>
  <c r="S90" i="39"/>
  <c r="R90" i="39"/>
  <c r="N90" i="39"/>
  <c r="V89" i="39"/>
  <c r="U89" i="39"/>
  <c r="T89" i="39"/>
  <c r="S89" i="39"/>
  <c r="R89" i="39"/>
  <c r="N89" i="39"/>
  <c r="M89" i="39"/>
  <c r="L89" i="39"/>
  <c r="T88" i="39"/>
  <c r="S88" i="39"/>
  <c r="R88" i="39"/>
  <c r="N88" i="39"/>
  <c r="V87" i="39"/>
  <c r="U87" i="39"/>
  <c r="T87" i="39"/>
  <c r="S87" i="39"/>
  <c r="R87" i="39"/>
  <c r="N87" i="39"/>
  <c r="M87" i="39"/>
  <c r="L87" i="39"/>
  <c r="T86" i="39"/>
  <c r="S86" i="39"/>
  <c r="R86" i="39"/>
  <c r="N86" i="39"/>
  <c r="V85" i="39"/>
  <c r="U85" i="39"/>
  <c r="T85" i="39"/>
  <c r="S85" i="39"/>
  <c r="R85" i="39"/>
  <c r="N85" i="39"/>
  <c r="M85" i="39"/>
  <c r="L85" i="39"/>
  <c r="T84" i="39"/>
  <c r="S84" i="39"/>
  <c r="R84" i="39"/>
  <c r="N84" i="39"/>
  <c r="V83" i="39"/>
  <c r="U83" i="39"/>
  <c r="T83" i="39"/>
  <c r="S83" i="39"/>
  <c r="R83" i="39"/>
  <c r="N83" i="39"/>
  <c r="M83" i="39"/>
  <c r="L83" i="39"/>
  <c r="T82" i="39"/>
  <c r="S82" i="39"/>
  <c r="R82" i="39"/>
  <c r="N82" i="39"/>
  <c r="V81" i="39"/>
  <c r="U81" i="39"/>
  <c r="T81" i="39"/>
  <c r="S81" i="39"/>
  <c r="R81" i="39"/>
  <c r="N81" i="39"/>
  <c r="M81" i="39"/>
  <c r="L81" i="39"/>
  <c r="T80" i="39"/>
  <c r="S80" i="39"/>
  <c r="R80" i="39"/>
  <c r="N80" i="39"/>
  <c r="V79" i="39"/>
  <c r="U79" i="39"/>
  <c r="T79" i="39"/>
  <c r="S79" i="39"/>
  <c r="R79" i="39"/>
  <c r="N79" i="39"/>
  <c r="M79" i="39"/>
  <c r="L79" i="39"/>
  <c r="T78" i="39"/>
  <c r="S78" i="39"/>
  <c r="R78" i="39"/>
  <c r="N78" i="39"/>
  <c r="V77" i="39"/>
  <c r="U77" i="39"/>
  <c r="T77" i="39"/>
  <c r="S77" i="39"/>
  <c r="R77" i="39"/>
  <c r="N77" i="39"/>
  <c r="M77" i="39"/>
  <c r="L77" i="39"/>
  <c r="T76" i="39"/>
  <c r="S76" i="39"/>
  <c r="R76" i="39"/>
  <c r="N76" i="39"/>
  <c r="V75" i="39"/>
  <c r="U75" i="39"/>
  <c r="T75" i="39"/>
  <c r="S75" i="39"/>
  <c r="R75" i="39"/>
  <c r="N75" i="39"/>
  <c r="M75" i="39"/>
  <c r="L75" i="39"/>
  <c r="T74" i="39"/>
  <c r="S74" i="39"/>
  <c r="R74" i="39"/>
  <c r="N74" i="39"/>
  <c r="V73" i="39"/>
  <c r="U73" i="39"/>
  <c r="T73" i="39"/>
  <c r="S73" i="39"/>
  <c r="R73" i="39"/>
  <c r="N73" i="39"/>
  <c r="M73" i="39"/>
  <c r="L73" i="39"/>
  <c r="T72" i="39"/>
  <c r="S72" i="39"/>
  <c r="R72" i="39"/>
  <c r="N72" i="39"/>
  <c r="V71" i="39"/>
  <c r="U71" i="39"/>
  <c r="T71" i="39"/>
  <c r="S71" i="39"/>
  <c r="R71" i="39"/>
  <c r="N71" i="39"/>
  <c r="M71" i="39"/>
  <c r="L71" i="39"/>
  <c r="T70" i="39"/>
  <c r="S70" i="39"/>
  <c r="R70" i="39"/>
  <c r="N70" i="39"/>
  <c r="V69" i="39"/>
  <c r="U69" i="39"/>
  <c r="T69" i="39"/>
  <c r="S69" i="39"/>
  <c r="R69" i="39"/>
  <c r="N69" i="39"/>
  <c r="M69" i="39"/>
  <c r="L69" i="39"/>
  <c r="T68" i="39"/>
  <c r="S68" i="39"/>
  <c r="R68" i="39"/>
  <c r="N68" i="39"/>
  <c r="V67" i="39"/>
  <c r="U67" i="39"/>
  <c r="T67" i="39"/>
  <c r="S67" i="39"/>
  <c r="R67" i="39"/>
  <c r="N67" i="39"/>
  <c r="M67" i="39"/>
  <c r="L67" i="39"/>
  <c r="T66" i="39"/>
  <c r="S66" i="39"/>
  <c r="R66" i="39"/>
  <c r="N66" i="39"/>
  <c r="V65" i="39"/>
  <c r="U65" i="39"/>
  <c r="T65" i="39"/>
  <c r="S65" i="39"/>
  <c r="R65" i="39"/>
  <c r="N65" i="39"/>
  <c r="M65" i="39"/>
  <c r="L65" i="39"/>
  <c r="T64" i="39"/>
  <c r="S64" i="39"/>
  <c r="R64" i="39"/>
  <c r="N64" i="39"/>
  <c r="V63" i="39"/>
  <c r="U63" i="39"/>
  <c r="T63" i="39"/>
  <c r="S63" i="39"/>
  <c r="R63" i="39"/>
  <c r="N63" i="39"/>
  <c r="M63" i="39"/>
  <c r="L63" i="39"/>
  <c r="T62" i="39"/>
  <c r="S62" i="39"/>
  <c r="R62" i="39"/>
  <c r="N62" i="39"/>
  <c r="V61" i="39"/>
  <c r="U61" i="39"/>
  <c r="T61" i="39"/>
  <c r="S61" i="39"/>
  <c r="R61" i="39"/>
  <c r="N61" i="39"/>
  <c r="M61" i="39"/>
  <c r="L61" i="39"/>
  <c r="T60" i="39"/>
  <c r="S60" i="39"/>
  <c r="R60" i="39"/>
  <c r="N60" i="39"/>
  <c r="V59" i="39"/>
  <c r="U59" i="39"/>
  <c r="T59" i="39"/>
  <c r="S59" i="39"/>
  <c r="R59" i="39"/>
  <c r="N59" i="39"/>
  <c r="M59" i="39"/>
  <c r="L59" i="39"/>
  <c r="T58" i="39"/>
  <c r="S58" i="39"/>
  <c r="R58" i="39"/>
  <c r="N58" i="39"/>
  <c r="V57" i="39"/>
  <c r="U57" i="39"/>
  <c r="T57" i="39"/>
  <c r="S57" i="39"/>
  <c r="R57" i="39"/>
  <c r="N57" i="39"/>
  <c r="M57" i="39"/>
  <c r="L57" i="39"/>
  <c r="T56" i="39"/>
  <c r="S56" i="39"/>
  <c r="R56" i="39"/>
  <c r="N56" i="39"/>
  <c r="V55" i="39"/>
  <c r="U55" i="39"/>
  <c r="T55" i="39"/>
  <c r="S55" i="39"/>
  <c r="R55" i="39"/>
  <c r="N55" i="39"/>
  <c r="M55" i="39"/>
  <c r="L55" i="39"/>
  <c r="T54" i="39"/>
  <c r="S54" i="39"/>
  <c r="R54" i="39"/>
  <c r="N54" i="39"/>
  <c r="V53" i="39"/>
  <c r="U53" i="39"/>
  <c r="T53" i="39"/>
  <c r="S53" i="39"/>
  <c r="R53" i="39"/>
  <c r="N53" i="39"/>
  <c r="M53" i="39"/>
  <c r="L53" i="39"/>
  <c r="T52" i="39"/>
  <c r="S52" i="39"/>
  <c r="R52" i="39"/>
  <c r="N52" i="39"/>
  <c r="V51" i="39"/>
  <c r="U51" i="39"/>
  <c r="T51" i="39"/>
  <c r="S51" i="39"/>
  <c r="R51" i="39"/>
  <c r="N51" i="39"/>
  <c r="M51" i="39"/>
  <c r="L51" i="39"/>
  <c r="T50" i="39"/>
  <c r="S50" i="39"/>
  <c r="R50" i="39"/>
  <c r="N50" i="39"/>
  <c r="V49" i="39"/>
  <c r="U49" i="39"/>
  <c r="T49" i="39"/>
  <c r="S49" i="39"/>
  <c r="R49" i="39"/>
  <c r="N49" i="39"/>
  <c r="M49" i="39"/>
  <c r="L49" i="39"/>
  <c r="T48" i="39"/>
  <c r="S48" i="39"/>
  <c r="R48" i="39"/>
  <c r="N48" i="39"/>
  <c r="V47" i="39"/>
  <c r="U47" i="39"/>
  <c r="T47" i="39"/>
  <c r="S47" i="39"/>
  <c r="R47" i="39"/>
  <c r="N47" i="39"/>
  <c r="M47" i="39"/>
  <c r="L47" i="39"/>
  <c r="T46" i="39"/>
  <c r="S46" i="39"/>
  <c r="R46" i="39"/>
  <c r="N46" i="39"/>
  <c r="V45" i="39"/>
  <c r="U45" i="39"/>
  <c r="T45" i="39"/>
  <c r="S45" i="39"/>
  <c r="R45" i="39"/>
  <c r="N45" i="39"/>
  <c r="M45" i="39"/>
  <c r="L45" i="39"/>
  <c r="T44" i="39"/>
  <c r="S44" i="39"/>
  <c r="R44" i="39"/>
  <c r="N44" i="39"/>
  <c r="V43" i="39"/>
  <c r="U43" i="39"/>
  <c r="T43" i="39"/>
  <c r="S43" i="39"/>
  <c r="R43" i="39"/>
  <c r="N43" i="39"/>
  <c r="M43" i="39"/>
  <c r="L43" i="39"/>
  <c r="T42" i="39"/>
  <c r="S42" i="39"/>
  <c r="R42" i="39"/>
  <c r="N42" i="39"/>
  <c r="V41" i="39"/>
  <c r="U41" i="39"/>
  <c r="T41" i="39"/>
  <c r="S41" i="39"/>
  <c r="R41" i="39"/>
  <c r="N41" i="39"/>
  <c r="M41" i="39"/>
  <c r="L41" i="39"/>
  <c r="T40" i="39"/>
  <c r="S40" i="39"/>
  <c r="R40" i="39"/>
  <c r="N40" i="39"/>
  <c r="V39" i="39"/>
  <c r="U39" i="39"/>
  <c r="T39" i="39"/>
  <c r="S39" i="39"/>
  <c r="R39" i="39"/>
  <c r="N39" i="39"/>
  <c r="M39" i="39"/>
  <c r="L39" i="39"/>
  <c r="T38" i="39"/>
  <c r="S38" i="39"/>
  <c r="R38" i="39"/>
  <c r="N38" i="39"/>
  <c r="V37" i="39"/>
  <c r="U37" i="39"/>
  <c r="T37" i="39"/>
  <c r="S37" i="39"/>
  <c r="R37" i="39"/>
  <c r="N37" i="39"/>
  <c r="M37" i="39"/>
  <c r="L37" i="39"/>
  <c r="T36" i="39"/>
  <c r="S36" i="39"/>
  <c r="R36" i="39"/>
  <c r="N36" i="39"/>
  <c r="V35" i="39"/>
  <c r="U35" i="39"/>
  <c r="T35" i="39"/>
  <c r="S35" i="39"/>
  <c r="R35" i="39"/>
  <c r="N35" i="39"/>
  <c r="M35" i="39"/>
  <c r="L35" i="39"/>
  <c r="T34" i="39"/>
  <c r="S34" i="39"/>
  <c r="R34" i="39"/>
  <c r="N34" i="39"/>
  <c r="V33" i="39"/>
  <c r="U33" i="39"/>
  <c r="T33" i="39"/>
  <c r="S33" i="39"/>
  <c r="R33" i="39"/>
  <c r="N33" i="39"/>
  <c r="M33" i="39"/>
  <c r="L33" i="39"/>
  <c r="T32" i="39"/>
  <c r="S32" i="39"/>
  <c r="R32" i="39"/>
  <c r="N32" i="39"/>
  <c r="V31" i="39"/>
  <c r="U31" i="39"/>
  <c r="T31" i="39"/>
  <c r="S31" i="39"/>
  <c r="R31" i="39"/>
  <c r="N31" i="39"/>
  <c r="M31" i="39"/>
  <c r="L31" i="39"/>
  <c r="T30" i="39"/>
  <c r="S30" i="39"/>
  <c r="R30" i="39"/>
  <c r="N30" i="39"/>
  <c r="V29" i="39"/>
  <c r="U29" i="39"/>
  <c r="T29" i="39"/>
  <c r="S29" i="39"/>
  <c r="R29" i="39"/>
  <c r="N29" i="39"/>
  <c r="M29" i="39"/>
  <c r="L29" i="39"/>
  <c r="T28" i="39"/>
  <c r="S28" i="39"/>
  <c r="R28" i="39"/>
  <c r="N28" i="39"/>
  <c r="V27" i="39"/>
  <c r="U27" i="39"/>
  <c r="T27" i="39"/>
  <c r="S27" i="39"/>
  <c r="R27" i="39"/>
  <c r="N27" i="39"/>
  <c r="M27" i="39"/>
  <c r="L27" i="39"/>
  <c r="T26" i="39"/>
  <c r="S26" i="39"/>
  <c r="R26" i="39"/>
  <c r="N26" i="39"/>
  <c r="V25" i="39"/>
  <c r="U25" i="39"/>
  <c r="T25" i="39"/>
  <c r="S25" i="39"/>
  <c r="R25" i="39"/>
  <c r="N25" i="39"/>
  <c r="M25" i="39"/>
  <c r="L25" i="39"/>
  <c r="T24" i="39"/>
  <c r="S24" i="39"/>
  <c r="R24" i="39"/>
  <c r="N24" i="39"/>
  <c r="V23" i="39"/>
  <c r="U23" i="39"/>
  <c r="T23" i="39"/>
  <c r="S23" i="39"/>
  <c r="R23" i="39"/>
  <c r="N23" i="39"/>
  <c r="M23" i="39"/>
  <c r="L23" i="39"/>
  <c r="T22" i="39"/>
  <c r="S22" i="39"/>
  <c r="R22" i="39"/>
  <c r="N22" i="39"/>
  <c r="V21" i="39"/>
  <c r="U21" i="39"/>
  <c r="T21" i="39"/>
  <c r="S21" i="39"/>
  <c r="R21" i="39"/>
  <c r="N21" i="39"/>
  <c r="M21" i="39"/>
  <c r="L21" i="39"/>
  <c r="T20" i="39"/>
  <c r="S20" i="39"/>
  <c r="R20" i="39"/>
  <c r="N20" i="39"/>
  <c r="V19" i="39"/>
  <c r="U19" i="39"/>
  <c r="T19" i="39"/>
  <c r="S19" i="39"/>
  <c r="R19" i="39"/>
  <c r="N19" i="39"/>
  <c r="M19" i="39"/>
  <c r="L19" i="39"/>
  <c r="T18" i="39"/>
  <c r="S18" i="39"/>
  <c r="R18" i="39"/>
  <c r="N18" i="39"/>
  <c r="V17" i="39"/>
  <c r="U17" i="39"/>
  <c r="T17" i="39"/>
  <c r="S17" i="39"/>
  <c r="R17" i="39"/>
  <c r="N17" i="39"/>
  <c r="M17" i="39"/>
  <c r="L17" i="39"/>
  <c r="T16" i="39"/>
  <c r="S16" i="39"/>
  <c r="R16" i="39"/>
  <c r="N16" i="39"/>
  <c r="V15" i="39"/>
  <c r="U15" i="39"/>
  <c r="T15" i="39"/>
  <c r="S15" i="39"/>
  <c r="R15" i="39"/>
  <c r="N15" i="39"/>
  <c r="M15" i="39"/>
  <c r="L15" i="39"/>
  <c r="T14" i="39"/>
  <c r="S14" i="39"/>
  <c r="R14" i="39"/>
  <c r="N14" i="39"/>
  <c r="V13" i="39"/>
  <c r="U13" i="39"/>
  <c r="T13" i="39"/>
  <c r="U16" i="39" s="1"/>
  <c r="U18" i="39" s="1"/>
  <c r="S13" i="39"/>
  <c r="R13" i="39"/>
  <c r="N13" i="39"/>
  <c r="M13" i="39"/>
  <c r="L13" i="39"/>
  <c r="U12" i="39"/>
  <c r="U14" i="39" s="1"/>
  <c r="T12" i="39"/>
  <c r="S12" i="39"/>
  <c r="R12" i="39"/>
  <c r="V11" i="39"/>
  <c r="U11" i="39"/>
  <c r="T11" i="39"/>
  <c r="S11" i="39"/>
  <c r="R11" i="39"/>
  <c r="N11" i="39"/>
  <c r="M11" i="39"/>
  <c r="L11" i="39"/>
  <c r="I33" i="35"/>
  <c r="H33" i="35"/>
  <c r="G33" i="35"/>
  <c r="E33" i="35"/>
  <c r="D33" i="35"/>
  <c r="C33" i="35"/>
  <c r="B33" i="35"/>
  <c r="J31" i="35"/>
  <c r="F31" i="35"/>
  <c r="J30" i="35"/>
  <c r="F30" i="35"/>
  <c r="J29" i="35"/>
  <c r="F29" i="35"/>
  <c r="J28" i="35"/>
  <c r="F28" i="35"/>
  <c r="J27" i="35"/>
  <c r="F27" i="35"/>
  <c r="J26" i="35"/>
  <c r="F26" i="35"/>
  <c r="J25" i="35"/>
  <c r="F25" i="35"/>
  <c r="J24" i="35"/>
  <c r="F24" i="35"/>
  <c r="J23" i="35"/>
  <c r="F23" i="35"/>
  <c r="J22" i="35"/>
  <c r="F22" i="35"/>
  <c r="J21" i="35"/>
  <c r="F21" i="35"/>
  <c r="J20" i="35"/>
  <c r="F20" i="35"/>
  <c r="J19" i="35"/>
  <c r="F19" i="35"/>
  <c r="J18" i="35"/>
  <c r="F18" i="35"/>
  <c r="J17" i="35"/>
  <c r="F17" i="35"/>
  <c r="J16" i="35"/>
  <c r="F16" i="35"/>
  <c r="J15" i="35"/>
  <c r="F15" i="35"/>
  <c r="J14" i="35"/>
  <c r="F14" i="35"/>
  <c r="J13" i="35"/>
  <c r="F13" i="35"/>
  <c r="F12" i="35"/>
  <c r="J11" i="35"/>
  <c r="F11" i="35"/>
  <c r="J10" i="35"/>
  <c r="F10" i="35"/>
  <c r="J9" i="35"/>
  <c r="F9" i="35"/>
  <c r="V131" i="39" l="1"/>
  <c r="T151" i="39"/>
  <c r="O152" i="39"/>
  <c r="R152" i="39" s="1"/>
  <c r="S151" i="39"/>
  <c r="H12" i="45" s="1"/>
  <c r="H13" i="45" s="1"/>
  <c r="F33" i="35"/>
  <c r="J33" i="35"/>
  <c r="L150" i="39"/>
  <c r="U295" i="39"/>
  <c r="U297" i="39" s="1"/>
  <c r="U299" i="39" s="1"/>
  <c r="U301" i="39" s="1"/>
  <c r="U303" i="39" s="1"/>
  <c r="U305" i="39" s="1"/>
  <c r="U307" i="39" s="1"/>
  <c r="U277" i="39"/>
  <c r="U279" i="39" s="1"/>
  <c r="R204" i="39"/>
  <c r="R194" i="39"/>
  <c r="R205" i="39"/>
  <c r="L214" i="39"/>
  <c r="M164" i="39"/>
  <c r="R184" i="39"/>
  <c r="L204" i="39"/>
  <c r="R254" i="39"/>
  <c r="U20" i="39"/>
  <c r="U22" i="39" s="1"/>
  <c r="U24" i="39" s="1"/>
  <c r="U26" i="39" s="1"/>
  <c r="U28" i="39" s="1"/>
  <c r="U30" i="39" s="1"/>
  <c r="U32" i="39" s="1"/>
  <c r="U34" i="39" s="1"/>
  <c r="U36" i="39" s="1"/>
  <c r="U38" i="39" s="1"/>
  <c r="U40" i="39" s="1"/>
  <c r="U42" i="39" s="1"/>
  <c r="U44" i="39" s="1"/>
  <c r="U46" i="39" s="1"/>
  <c r="U48" i="39" s="1"/>
  <c r="U50" i="39" s="1"/>
  <c r="U52" i="39" s="1"/>
  <c r="U54" i="39" s="1"/>
  <c r="U56" i="39" s="1"/>
  <c r="U58" i="39" s="1"/>
  <c r="U60" i="39" s="1"/>
  <c r="U62" i="39" s="1"/>
  <c r="U64" i="39" s="1"/>
  <c r="U66" i="39" s="1"/>
  <c r="U68" i="39" s="1"/>
  <c r="U70" i="39" s="1"/>
  <c r="U72" i="39" s="1"/>
  <c r="U74" i="39" s="1"/>
  <c r="U76" i="39" s="1"/>
  <c r="U78" i="39" s="1"/>
  <c r="U80" i="39" s="1"/>
  <c r="U82" i="39" s="1"/>
  <c r="U84" i="39" s="1"/>
  <c r="U86" i="39" s="1"/>
  <c r="U88" i="39" s="1"/>
  <c r="U90" i="39" s="1"/>
  <c r="U92" i="39" s="1"/>
  <c r="U94" i="39" s="1"/>
  <c r="U96" i="39" s="1"/>
  <c r="U98" i="39" s="1"/>
  <c r="U100" i="39" s="1"/>
  <c r="U102" i="39" s="1"/>
  <c r="U104" i="39" s="1"/>
  <c r="U106" i="39" s="1"/>
  <c r="U108" i="39" s="1"/>
  <c r="U110" i="39" s="1"/>
  <c r="U112" i="39" s="1"/>
  <c r="U114" i="39" s="1"/>
  <c r="U116" i="39" s="1"/>
  <c r="U118" i="39" s="1"/>
  <c r="U120" i="39" s="1"/>
  <c r="U122" i="39" s="1"/>
  <c r="U124" i="39" s="1"/>
  <c r="U126" i="39" s="1"/>
  <c r="U128" i="39" s="1"/>
  <c r="U130" i="39" s="1"/>
  <c r="U132" i="39" s="1"/>
  <c r="U134" i="39" s="1"/>
  <c r="U136" i="39" s="1"/>
  <c r="U138" i="39" s="1"/>
  <c r="U140" i="39" s="1"/>
  <c r="S152" i="39"/>
  <c r="R150" i="39"/>
  <c r="R151" i="39"/>
  <c r="L152" i="39"/>
  <c r="S150" i="39"/>
  <c r="J9" i="45" s="1"/>
  <c r="M152" i="39"/>
  <c r="M150" i="39"/>
  <c r="F12" i="45" l="1"/>
  <c r="J8" i="45"/>
  <c r="N150" i="39"/>
  <c r="G12" i="45"/>
  <c r="G13" i="45" s="1"/>
  <c r="T150" i="39"/>
  <c r="U150" i="39" s="1"/>
  <c r="T154" i="34"/>
  <c r="T153" i="34"/>
  <c r="T152" i="34"/>
  <c r="T151" i="34"/>
  <c r="T150" i="34"/>
  <c r="T149" i="34"/>
  <c r="T148" i="34"/>
  <c r="T147" i="34"/>
  <c r="T146" i="34"/>
  <c r="T145" i="34"/>
  <c r="P154" i="34"/>
  <c r="P153" i="34"/>
  <c r="P152" i="34"/>
  <c r="P151" i="34"/>
  <c r="P150" i="34"/>
  <c r="P149" i="34"/>
  <c r="P148" i="34"/>
  <c r="P147" i="34"/>
  <c r="P146" i="34"/>
  <c r="P145" i="34"/>
  <c r="V150" i="39" l="1"/>
  <c r="T140" i="34"/>
  <c r="T139" i="34"/>
  <c r="T137" i="34"/>
  <c r="T136" i="34"/>
  <c r="T134" i="34"/>
  <c r="T133" i="34"/>
  <c r="T131" i="34"/>
  <c r="T130" i="34"/>
  <c r="T128" i="34"/>
  <c r="T127" i="34"/>
  <c r="T125" i="34"/>
  <c r="T124" i="34"/>
  <c r="T122" i="34"/>
  <c r="T121" i="34"/>
  <c r="T119" i="34"/>
  <c r="T118" i="34"/>
  <c r="T116" i="34"/>
  <c r="T115" i="34"/>
  <c r="T113" i="34"/>
  <c r="T112" i="34"/>
  <c r="T16" i="34" l="1"/>
  <c r="T17" i="34"/>
  <c r="T18" i="34"/>
  <c r="T19" i="34"/>
  <c r="T20" i="34"/>
  <c r="T21" i="34"/>
  <c r="T22" i="34"/>
  <c r="T23" i="34"/>
  <c r="T24" i="34"/>
  <c r="T25" i="34"/>
  <c r="T26" i="34"/>
  <c r="T27" i="34"/>
  <c r="T28" i="34"/>
  <c r="T29" i="34"/>
  <c r="T30" i="34"/>
  <c r="T31" i="34"/>
  <c r="T32" i="34"/>
  <c r="T33" i="34"/>
  <c r="T34" i="34"/>
  <c r="T35" i="34"/>
  <c r="T36" i="34"/>
  <c r="T37" i="34"/>
  <c r="T38" i="34"/>
  <c r="T39" i="34"/>
  <c r="T40" i="34"/>
  <c r="T41" i="34"/>
  <c r="T42" i="34"/>
  <c r="T43" i="34"/>
  <c r="T44" i="34"/>
  <c r="T45" i="34"/>
  <c r="T46" i="34"/>
  <c r="T47" i="34"/>
  <c r="T48" i="34"/>
  <c r="T49" i="34"/>
  <c r="T50" i="34"/>
  <c r="T51" i="34"/>
  <c r="T52" i="34"/>
  <c r="T53" i="34"/>
  <c r="T54" i="34"/>
  <c r="T55" i="34"/>
  <c r="T56" i="34"/>
  <c r="T57" i="34"/>
  <c r="T58" i="34"/>
  <c r="T59" i="34"/>
  <c r="T60" i="34"/>
  <c r="T61" i="34"/>
  <c r="T62" i="34"/>
  <c r="T63" i="34"/>
  <c r="T64" i="34"/>
  <c r="T65" i="34"/>
  <c r="T66" i="34"/>
  <c r="T67" i="34"/>
  <c r="T68" i="34"/>
  <c r="T69" i="34"/>
  <c r="T70" i="34"/>
  <c r="T71" i="34"/>
  <c r="T72" i="34"/>
  <c r="T73" i="34"/>
  <c r="T74" i="34"/>
  <c r="T75" i="34"/>
  <c r="T76" i="34"/>
  <c r="T77" i="34"/>
  <c r="T78" i="34"/>
  <c r="T79" i="34"/>
  <c r="T80" i="34"/>
  <c r="T81" i="34"/>
  <c r="T82" i="34"/>
  <c r="T83" i="34"/>
  <c r="T84" i="34"/>
  <c r="T85" i="34"/>
  <c r="T86" i="34"/>
  <c r="T87" i="34"/>
  <c r="T15" i="34"/>
  <c r="O87" i="34" l="1"/>
  <c r="O86" i="34"/>
  <c r="O85" i="34"/>
  <c r="O84" i="34"/>
  <c r="O83" i="34"/>
  <c r="O82" i="34"/>
  <c r="O81" i="34"/>
  <c r="O80" i="34"/>
  <c r="O79" i="34"/>
  <c r="O78" i="34"/>
  <c r="O77" i="34"/>
  <c r="O76" i="34"/>
  <c r="O75" i="34"/>
  <c r="O74" i="34"/>
  <c r="O73" i="34"/>
  <c r="O72" i="34"/>
  <c r="O71" i="34"/>
  <c r="O70" i="34"/>
  <c r="O69" i="34"/>
  <c r="O68" i="34"/>
  <c r="O67" i="34"/>
  <c r="O66" i="34"/>
  <c r="O65" i="34"/>
  <c r="O64" i="34"/>
  <c r="O63" i="34"/>
  <c r="O62" i="34"/>
  <c r="O61" i="34"/>
  <c r="O60" i="34"/>
  <c r="O59" i="34"/>
  <c r="O58" i="34"/>
  <c r="O57" i="34"/>
  <c r="O56" i="34"/>
  <c r="O55" i="34"/>
  <c r="O54" i="34"/>
  <c r="O53" i="34"/>
  <c r="O52" i="34"/>
  <c r="O51" i="34"/>
  <c r="O50" i="34"/>
  <c r="O49" i="34"/>
  <c r="O48" i="34"/>
  <c r="O47" i="34"/>
  <c r="O46" i="34"/>
  <c r="O45" i="34"/>
  <c r="O44" i="34"/>
  <c r="O43" i="34"/>
  <c r="O42" i="34"/>
  <c r="O41" i="34"/>
  <c r="O40" i="34"/>
  <c r="O39" i="34"/>
  <c r="O38" i="34"/>
  <c r="O37" i="34"/>
  <c r="O36" i="34"/>
  <c r="O35" i="34"/>
  <c r="O34" i="34"/>
  <c r="O33" i="34"/>
  <c r="O32" i="34"/>
  <c r="O31" i="34"/>
  <c r="O30" i="34"/>
  <c r="O29" i="34"/>
  <c r="O28" i="34"/>
  <c r="O27" i="34"/>
  <c r="O26" i="34"/>
  <c r="O25" i="34"/>
  <c r="O24" i="34"/>
  <c r="O23" i="34"/>
  <c r="O22" i="34"/>
  <c r="O21" i="34"/>
  <c r="O20" i="34"/>
  <c r="O19" i="34"/>
  <c r="O18" i="34"/>
  <c r="O17" i="34"/>
  <c r="O16" i="34"/>
  <c r="O15" i="34"/>
  <c r="O14" i="34"/>
  <c r="O13" i="34"/>
  <c r="O12" i="34"/>
  <c r="I185" i="41" l="1"/>
  <c r="J185" i="41"/>
  <c r="K185" i="41"/>
  <c r="L185" i="41"/>
  <c r="M185" i="41"/>
  <c r="N185" i="41"/>
  <c r="O185" i="41"/>
  <c r="V185" i="41"/>
  <c r="W185" i="41"/>
  <c r="X185" i="41"/>
  <c r="Y185" i="41"/>
  <c r="Z185" i="41"/>
  <c r="AA185" i="41"/>
  <c r="AB185" i="41"/>
  <c r="AC185" i="41"/>
  <c r="AD185" i="41"/>
  <c r="I186" i="41"/>
  <c r="J186" i="41"/>
  <c r="K186" i="41"/>
  <c r="L186" i="41"/>
  <c r="M186" i="41"/>
  <c r="N186" i="41"/>
  <c r="O186" i="41"/>
  <c r="V186" i="41"/>
  <c r="W186" i="41"/>
  <c r="X186" i="41"/>
  <c r="Y186" i="41"/>
  <c r="Z186" i="41"/>
  <c r="AA186" i="41"/>
  <c r="AB186" i="41"/>
  <c r="AC186" i="41"/>
  <c r="AD186" i="41"/>
  <c r="I187" i="41"/>
  <c r="J187" i="41"/>
  <c r="K187" i="41"/>
  <c r="L187" i="41"/>
  <c r="M187" i="41"/>
  <c r="N187" i="41"/>
  <c r="O187" i="41"/>
  <c r="S187" i="41"/>
  <c r="V187" i="41"/>
  <c r="W187" i="41"/>
  <c r="X187" i="41"/>
  <c r="Y187" i="41"/>
  <c r="Z187" i="41"/>
  <c r="AA187" i="41"/>
  <c r="AB187" i="41"/>
  <c r="AC187" i="41"/>
  <c r="AD187" i="41"/>
  <c r="I188" i="41"/>
  <c r="J188" i="41"/>
  <c r="K188" i="41"/>
  <c r="L188" i="41"/>
  <c r="M188" i="41"/>
  <c r="N188" i="41"/>
  <c r="O188" i="41"/>
  <c r="U188" i="41"/>
  <c r="V188" i="41"/>
  <c r="W188" i="41"/>
  <c r="X188" i="41"/>
  <c r="Y188" i="41"/>
  <c r="Z188" i="41"/>
  <c r="AA188" i="41"/>
  <c r="AB188" i="41"/>
  <c r="AC188" i="41"/>
  <c r="AD188" i="41"/>
  <c r="I189" i="41"/>
  <c r="J189" i="41"/>
  <c r="K189" i="41"/>
  <c r="L189" i="41"/>
  <c r="M189" i="41"/>
  <c r="N189" i="41"/>
  <c r="O189" i="41"/>
  <c r="V189" i="41"/>
  <c r="W189" i="41"/>
  <c r="X189" i="41"/>
  <c r="Y189" i="41"/>
  <c r="Z189" i="41"/>
  <c r="AA189" i="41"/>
  <c r="AB189" i="41"/>
  <c r="AC189" i="41"/>
  <c r="AD189" i="41"/>
  <c r="I190" i="41"/>
  <c r="J190" i="41"/>
  <c r="K190" i="41"/>
  <c r="L190" i="41"/>
  <c r="M190" i="41"/>
  <c r="N190" i="41"/>
  <c r="O190" i="41"/>
  <c r="Q190" i="41"/>
  <c r="V190" i="41"/>
  <c r="W190" i="41"/>
  <c r="X190" i="41"/>
  <c r="Y190" i="41"/>
  <c r="Z190" i="41"/>
  <c r="AA190" i="41"/>
  <c r="AB190" i="41"/>
  <c r="AC190" i="41"/>
  <c r="AD190" i="41"/>
  <c r="I191" i="41"/>
  <c r="J191" i="41"/>
  <c r="K191" i="41"/>
  <c r="L191" i="41"/>
  <c r="M191" i="41"/>
  <c r="N191" i="41"/>
  <c r="O191" i="41"/>
  <c r="S191" i="41"/>
  <c r="V191" i="41"/>
  <c r="W191" i="41"/>
  <c r="X191" i="41"/>
  <c r="Y191" i="41"/>
  <c r="Z191" i="41"/>
  <c r="AA191" i="41"/>
  <c r="AB191" i="41"/>
  <c r="AC191" i="41"/>
  <c r="AD191" i="41"/>
  <c r="I192" i="41"/>
  <c r="J192" i="41"/>
  <c r="K192" i="41"/>
  <c r="L192" i="41"/>
  <c r="M192" i="41"/>
  <c r="N192" i="41"/>
  <c r="O192" i="41"/>
  <c r="U192" i="41"/>
  <c r="V192" i="41"/>
  <c r="W192" i="41"/>
  <c r="X192" i="41"/>
  <c r="Y192" i="41"/>
  <c r="Z192" i="41"/>
  <c r="AA192" i="41"/>
  <c r="AB192" i="41"/>
  <c r="AC192" i="41"/>
  <c r="AD192" i="41"/>
  <c r="I193" i="41"/>
  <c r="J193" i="41"/>
  <c r="K193" i="41"/>
  <c r="L193" i="41"/>
  <c r="M193" i="41"/>
  <c r="N193" i="41"/>
  <c r="O193" i="41"/>
  <c r="V193" i="41"/>
  <c r="W193" i="41"/>
  <c r="X193" i="41"/>
  <c r="Y193" i="41"/>
  <c r="Z193" i="41"/>
  <c r="AA193" i="41"/>
  <c r="AB193" i="41"/>
  <c r="AC193" i="41"/>
  <c r="AD193" i="41"/>
  <c r="I194" i="41"/>
  <c r="J194" i="41"/>
  <c r="K194" i="41"/>
  <c r="L194" i="41"/>
  <c r="M194" i="41"/>
  <c r="N194" i="41"/>
  <c r="O194" i="41"/>
  <c r="Q194" i="41"/>
  <c r="V194" i="41"/>
  <c r="W194" i="41"/>
  <c r="X194" i="41"/>
  <c r="Y194" i="41"/>
  <c r="Z194" i="41"/>
  <c r="AA194" i="41"/>
  <c r="AB194" i="41"/>
  <c r="AC194" i="41"/>
  <c r="AD194" i="41"/>
  <c r="I195" i="41"/>
  <c r="J195" i="41"/>
  <c r="K195" i="41"/>
  <c r="L195" i="41"/>
  <c r="M195" i="41"/>
  <c r="N195" i="41"/>
  <c r="O195" i="41"/>
  <c r="S195" i="41"/>
  <c r="V195" i="41"/>
  <c r="W195" i="41"/>
  <c r="X195" i="41"/>
  <c r="Y195" i="41"/>
  <c r="Z195" i="41"/>
  <c r="AA195" i="41"/>
  <c r="AB195" i="41"/>
  <c r="AC195" i="41"/>
  <c r="AD195" i="41"/>
  <c r="I196" i="41"/>
  <c r="J196" i="41"/>
  <c r="K196" i="41"/>
  <c r="L196" i="41"/>
  <c r="M196" i="41"/>
  <c r="N196" i="41"/>
  <c r="O196" i="41"/>
  <c r="U196" i="41"/>
  <c r="V196" i="41"/>
  <c r="W196" i="41"/>
  <c r="X196" i="41"/>
  <c r="Y196" i="41"/>
  <c r="Z196" i="41"/>
  <c r="AA196" i="41"/>
  <c r="AB196" i="41"/>
  <c r="AC196" i="41"/>
  <c r="AD196" i="41"/>
  <c r="I197" i="41"/>
  <c r="J197" i="41"/>
  <c r="K197" i="41"/>
  <c r="L197" i="41"/>
  <c r="M197" i="41"/>
  <c r="N197" i="41"/>
  <c r="O197" i="41"/>
  <c r="V197" i="41"/>
  <c r="W197" i="41"/>
  <c r="X197" i="41"/>
  <c r="Y197" i="41"/>
  <c r="Z197" i="41"/>
  <c r="AA197" i="41"/>
  <c r="AB197" i="41"/>
  <c r="AC197" i="41"/>
  <c r="AD197" i="41"/>
  <c r="I198" i="41"/>
  <c r="J198" i="41"/>
  <c r="K198" i="41"/>
  <c r="L198" i="41"/>
  <c r="M198" i="41"/>
  <c r="N198" i="41"/>
  <c r="O198" i="41"/>
  <c r="Q198" i="41"/>
  <c r="V198" i="41"/>
  <c r="W198" i="41"/>
  <c r="X198" i="41"/>
  <c r="Y198" i="41"/>
  <c r="Z198" i="41"/>
  <c r="AA198" i="41"/>
  <c r="AB198" i="41"/>
  <c r="AC198" i="41"/>
  <c r="AD198" i="41"/>
  <c r="I199" i="41"/>
  <c r="J199" i="41"/>
  <c r="K199" i="41"/>
  <c r="L199" i="41"/>
  <c r="M199" i="41"/>
  <c r="N199" i="41"/>
  <c r="O199" i="41"/>
  <c r="S199" i="41"/>
  <c r="V199" i="41"/>
  <c r="W199" i="41"/>
  <c r="X199" i="41"/>
  <c r="Y199" i="41"/>
  <c r="Z199" i="41"/>
  <c r="AA199" i="41"/>
  <c r="AB199" i="41"/>
  <c r="AC199" i="41"/>
  <c r="AD199" i="41"/>
  <c r="I200" i="41"/>
  <c r="J200" i="41"/>
  <c r="K200" i="41"/>
  <c r="L200" i="41"/>
  <c r="M200" i="41"/>
  <c r="N200" i="41"/>
  <c r="O200" i="41"/>
  <c r="U200" i="41"/>
  <c r="V200" i="41"/>
  <c r="W200" i="41"/>
  <c r="X200" i="41"/>
  <c r="Y200" i="41"/>
  <c r="Z200" i="41"/>
  <c r="AA200" i="41"/>
  <c r="AB200" i="41"/>
  <c r="AC200" i="41"/>
  <c r="AD200" i="41"/>
  <c r="H185" i="41"/>
  <c r="H186" i="41"/>
  <c r="H187" i="41"/>
  <c r="H188" i="41"/>
  <c r="H189" i="41"/>
  <c r="H190" i="41"/>
  <c r="H191" i="41"/>
  <c r="H192" i="41"/>
  <c r="H193" i="41"/>
  <c r="H194" i="41"/>
  <c r="H195" i="41"/>
  <c r="H196" i="41"/>
  <c r="H197" i="41"/>
  <c r="H198" i="41"/>
  <c r="H199" i="41"/>
  <c r="H200" i="41"/>
  <c r="E185" i="41"/>
  <c r="F185" i="41"/>
  <c r="G185" i="41"/>
  <c r="E186" i="41"/>
  <c r="F186" i="41"/>
  <c r="G186" i="41"/>
  <c r="E187" i="41"/>
  <c r="F187" i="41"/>
  <c r="G187" i="41"/>
  <c r="E188" i="41"/>
  <c r="F188" i="41"/>
  <c r="G188" i="41"/>
  <c r="E189" i="41"/>
  <c r="F189" i="41"/>
  <c r="G189" i="41"/>
  <c r="E190" i="41"/>
  <c r="F190" i="41"/>
  <c r="G190" i="41"/>
  <c r="E191" i="41"/>
  <c r="F191" i="41"/>
  <c r="G191" i="41"/>
  <c r="E192" i="41"/>
  <c r="F192" i="41"/>
  <c r="G192" i="41"/>
  <c r="E193" i="41"/>
  <c r="F193" i="41"/>
  <c r="G193" i="41"/>
  <c r="E194" i="41"/>
  <c r="F194" i="41"/>
  <c r="G194" i="41"/>
  <c r="E195" i="41"/>
  <c r="F195" i="41"/>
  <c r="G195" i="41"/>
  <c r="E196" i="41"/>
  <c r="F196" i="41"/>
  <c r="G196" i="41"/>
  <c r="E197" i="41"/>
  <c r="F197" i="41"/>
  <c r="G197" i="41"/>
  <c r="E198" i="41"/>
  <c r="F198" i="41"/>
  <c r="G198" i="41"/>
  <c r="E199" i="41"/>
  <c r="F199" i="41"/>
  <c r="G199" i="41"/>
  <c r="E200" i="41"/>
  <c r="F200" i="41"/>
  <c r="G200" i="41"/>
  <c r="D185" i="41"/>
  <c r="D186" i="41"/>
  <c r="D187" i="41"/>
  <c r="D188" i="41"/>
  <c r="D189" i="41"/>
  <c r="D190" i="41"/>
  <c r="D191" i="41"/>
  <c r="D192" i="41"/>
  <c r="D193" i="41"/>
  <c r="D194" i="41"/>
  <c r="D195" i="41"/>
  <c r="D196" i="41"/>
  <c r="D197" i="41"/>
  <c r="D198" i="41"/>
  <c r="D199" i="41"/>
  <c r="D200" i="41"/>
  <c r="C200" i="41"/>
  <c r="C199" i="41"/>
  <c r="B200" i="41"/>
  <c r="A200" i="41"/>
  <c r="B199" i="41"/>
  <c r="A199" i="41"/>
  <c r="C198" i="41"/>
  <c r="B198" i="41"/>
  <c r="A198" i="41"/>
  <c r="C197" i="41"/>
  <c r="B197" i="41"/>
  <c r="A197" i="41"/>
  <c r="C190" i="41"/>
  <c r="C186" i="41"/>
  <c r="C194" i="41"/>
  <c r="C196" i="41"/>
  <c r="C195" i="41"/>
  <c r="C193" i="41"/>
  <c r="C192" i="41"/>
  <c r="C191" i="41"/>
  <c r="C189" i="41"/>
  <c r="C188" i="41"/>
  <c r="C187" i="41"/>
  <c r="C185" i="41"/>
  <c r="B196" i="41"/>
  <c r="A196" i="41"/>
  <c r="B195" i="41"/>
  <c r="A195" i="41"/>
  <c r="B194" i="41"/>
  <c r="A194" i="41"/>
  <c r="B193" i="41"/>
  <c r="A193" i="41"/>
  <c r="B192" i="41"/>
  <c r="A192" i="41"/>
  <c r="B191" i="41"/>
  <c r="A191" i="41"/>
  <c r="B190" i="41"/>
  <c r="A190" i="41"/>
  <c r="B189" i="41"/>
  <c r="A189" i="41"/>
  <c r="B188" i="41"/>
  <c r="A188" i="41"/>
  <c r="B187" i="41"/>
  <c r="A187" i="41"/>
  <c r="B186" i="41"/>
  <c r="A186" i="41"/>
  <c r="B185" i="41"/>
  <c r="A185" i="41"/>
  <c r="U199" i="41"/>
  <c r="T200" i="41"/>
  <c r="S200" i="41"/>
  <c r="R200" i="41"/>
  <c r="Q200" i="41"/>
  <c r="P200" i="41"/>
  <c r="U198" i="41"/>
  <c r="T198" i="41"/>
  <c r="S198" i="41"/>
  <c r="R197" i="41"/>
  <c r="Q197" i="41"/>
  <c r="P198" i="41"/>
  <c r="U195" i="41"/>
  <c r="T196" i="41"/>
  <c r="S196" i="41"/>
  <c r="R196" i="41"/>
  <c r="Q196" i="41"/>
  <c r="P196" i="41"/>
  <c r="U194" i="41"/>
  <c r="T194" i="41"/>
  <c r="S194" i="41"/>
  <c r="R193" i="41"/>
  <c r="Q193" i="41"/>
  <c r="P194" i="41"/>
  <c r="U191" i="41"/>
  <c r="T192" i="41"/>
  <c r="S192" i="41"/>
  <c r="R192" i="41"/>
  <c r="Q192" i="41"/>
  <c r="P192" i="41"/>
  <c r="U190" i="41"/>
  <c r="T190" i="41"/>
  <c r="S190" i="41"/>
  <c r="R189" i="41"/>
  <c r="Q189" i="41"/>
  <c r="P190" i="41"/>
  <c r="U187" i="41"/>
  <c r="T188" i="41"/>
  <c r="S188" i="41"/>
  <c r="R188" i="41"/>
  <c r="Q188" i="41"/>
  <c r="P188" i="41"/>
  <c r="U186" i="41"/>
  <c r="T186" i="41"/>
  <c r="S186" i="41"/>
  <c r="R185" i="41"/>
  <c r="P186" i="41"/>
  <c r="Q186" i="41" l="1"/>
  <c r="T199" i="41"/>
  <c r="R198" i="41"/>
  <c r="P197" i="41"/>
  <c r="T195" i="41"/>
  <c r="R194" i="41"/>
  <c r="P193" i="41"/>
  <c r="T191" i="41"/>
  <c r="R190" i="41"/>
  <c r="P189" i="41"/>
  <c r="T187" i="41"/>
  <c r="R186" i="41"/>
  <c r="P185" i="41"/>
  <c r="R199" i="41"/>
  <c r="R195" i="41"/>
  <c r="R191" i="41"/>
  <c r="R187" i="41"/>
  <c r="Q199" i="41"/>
  <c r="U197" i="41"/>
  <c r="Q195" i="41"/>
  <c r="U193" i="41"/>
  <c r="Q191" i="41"/>
  <c r="U189" i="41"/>
  <c r="Q187" i="41"/>
  <c r="U185" i="41"/>
  <c r="P199" i="41"/>
  <c r="T197" i="41"/>
  <c r="P195" i="41"/>
  <c r="T193" i="41"/>
  <c r="P191" i="41"/>
  <c r="T189" i="41"/>
  <c r="P187" i="41"/>
  <c r="T185" i="41"/>
  <c r="S197" i="41"/>
  <c r="S193" i="41"/>
  <c r="S189" i="41"/>
  <c r="S185" i="41"/>
  <c r="Q185" i="41"/>
  <c r="A15" i="40" l="1"/>
  <c r="B15" i="40"/>
  <c r="D15" i="40"/>
  <c r="E15" i="40"/>
  <c r="F15" i="40"/>
  <c r="G15" i="40"/>
  <c r="H15" i="40"/>
  <c r="I15" i="40"/>
  <c r="J15" i="40"/>
  <c r="K15" i="40"/>
  <c r="N15" i="40"/>
  <c r="O15" i="40"/>
  <c r="P15" i="40"/>
  <c r="L15" i="40"/>
  <c r="M15" i="40"/>
  <c r="Q15" i="40"/>
  <c r="M75" i="44" l="1"/>
  <c r="N75" i="44" s="1"/>
  <c r="M76" i="44"/>
  <c r="N76" i="44" s="1"/>
  <c r="K83" i="44" l="1"/>
  <c r="L83" i="44"/>
  <c r="W8" i="45" l="1"/>
  <c r="W7" i="45"/>
  <c r="M83" i="44"/>
  <c r="J10" i="45" s="1"/>
  <c r="M82" i="44"/>
  <c r="F82" i="44"/>
  <c r="M81" i="44"/>
  <c r="F81" i="44"/>
  <c r="M80" i="44"/>
  <c r="F80" i="44"/>
  <c r="M79" i="44"/>
  <c r="F79" i="44"/>
  <c r="M78" i="44"/>
  <c r="F78" i="44"/>
  <c r="M77" i="44"/>
  <c r="F77" i="44"/>
  <c r="F76" i="44"/>
  <c r="F75" i="44"/>
  <c r="M74" i="44"/>
  <c r="N74" i="44" s="1"/>
  <c r="F74" i="44"/>
  <c r="M73" i="44"/>
  <c r="F73" i="44"/>
  <c r="M72" i="44"/>
  <c r="F72" i="44"/>
  <c r="M71" i="44"/>
  <c r="F71" i="44"/>
  <c r="M70" i="44"/>
  <c r="F70" i="44"/>
  <c r="M69" i="44"/>
  <c r="F69" i="44"/>
  <c r="M68" i="44"/>
  <c r="F68" i="44"/>
  <c r="M67" i="44"/>
  <c r="F67" i="44"/>
  <c r="M66" i="44"/>
  <c r="F66" i="44"/>
  <c r="M65" i="44"/>
  <c r="F65" i="44"/>
  <c r="M64" i="44"/>
  <c r="F64" i="44"/>
  <c r="M63" i="44"/>
  <c r="F63" i="44"/>
  <c r="M62" i="44"/>
  <c r="F62" i="44"/>
  <c r="M61" i="44"/>
  <c r="F61" i="44"/>
  <c r="M60" i="44"/>
  <c r="F60" i="44"/>
  <c r="M59" i="44"/>
  <c r="F59" i="44"/>
  <c r="M58" i="44"/>
  <c r="F58" i="44"/>
  <c r="M57" i="44"/>
  <c r="F57" i="44"/>
  <c r="M56" i="44"/>
  <c r="F56" i="44"/>
  <c r="M55" i="44"/>
  <c r="F55" i="44"/>
  <c r="M54" i="44"/>
  <c r="F54" i="44"/>
  <c r="M53" i="44"/>
  <c r="F53" i="44"/>
  <c r="M52" i="44"/>
  <c r="F52" i="44"/>
  <c r="M51" i="44"/>
  <c r="F51" i="44"/>
  <c r="M50" i="44"/>
  <c r="F50" i="44"/>
  <c r="M49" i="44"/>
  <c r="F49" i="44"/>
  <c r="M48" i="44"/>
  <c r="F48" i="44"/>
  <c r="M47" i="44"/>
  <c r="F47" i="44"/>
  <c r="M46" i="44"/>
  <c r="F46" i="44"/>
  <c r="M45" i="44"/>
  <c r="F45" i="44"/>
  <c r="M44" i="44"/>
  <c r="F44" i="44"/>
  <c r="M43" i="44"/>
  <c r="F43" i="44"/>
  <c r="M42" i="44"/>
  <c r="F42" i="44"/>
  <c r="M41" i="44"/>
  <c r="F41" i="44"/>
  <c r="M40" i="44"/>
  <c r="F40" i="44"/>
  <c r="M39" i="44"/>
  <c r="F39" i="44"/>
  <c r="M38" i="44"/>
  <c r="F38" i="44"/>
  <c r="M37" i="44"/>
  <c r="F37" i="44"/>
  <c r="M36" i="44"/>
  <c r="F36" i="44"/>
  <c r="M35" i="44"/>
  <c r="F35" i="44"/>
  <c r="M34" i="44"/>
  <c r="F34" i="44"/>
  <c r="M33" i="44"/>
  <c r="F33" i="44"/>
  <c r="M32" i="44"/>
  <c r="F32" i="44"/>
  <c r="M31" i="44"/>
  <c r="F31" i="44"/>
  <c r="M30" i="44"/>
  <c r="F30" i="44"/>
  <c r="M29" i="44"/>
  <c r="F29" i="44"/>
  <c r="M28" i="44"/>
  <c r="F28" i="44"/>
  <c r="M27" i="44"/>
  <c r="F27" i="44"/>
  <c r="M26" i="44"/>
  <c r="F26" i="44"/>
  <c r="M25" i="44"/>
  <c r="F25" i="44"/>
  <c r="M24" i="44"/>
  <c r="F24" i="44"/>
  <c r="M23" i="44"/>
  <c r="F23" i="44"/>
  <c r="M22" i="44"/>
  <c r="F22" i="44"/>
  <c r="M21" i="44"/>
  <c r="F21" i="44"/>
  <c r="M20" i="44"/>
  <c r="F20" i="44"/>
  <c r="M19" i="44"/>
  <c r="F19" i="44"/>
  <c r="M18" i="44"/>
  <c r="F18" i="44"/>
  <c r="M17" i="44"/>
  <c r="F17" i="44"/>
  <c r="M16" i="44"/>
  <c r="F16" i="44"/>
  <c r="Y15" i="44"/>
  <c r="M15" i="44"/>
  <c r="F15" i="44"/>
  <c r="Y14" i="44"/>
  <c r="M14" i="44"/>
  <c r="F14" i="44"/>
  <c r="Y13" i="44"/>
  <c r="M13" i="44"/>
  <c r="N13" i="44" s="1"/>
  <c r="F13" i="44"/>
  <c r="Y12" i="44"/>
  <c r="M12" i="44"/>
  <c r="N12" i="44" s="1"/>
  <c r="F12" i="44"/>
  <c r="Y11" i="44"/>
  <c r="M11" i="44"/>
  <c r="N11" i="44" s="1"/>
  <c r="F11" i="44"/>
  <c r="Y10" i="44"/>
  <c r="M10" i="44"/>
  <c r="N10" i="44" s="1"/>
  <c r="F10" i="44"/>
  <c r="Y9" i="44"/>
  <c r="F9" i="44"/>
  <c r="Y8" i="44"/>
  <c r="E8" i="44"/>
  <c r="D8" i="44"/>
  <c r="Y7" i="44"/>
  <c r="N83" i="44" l="1"/>
  <c r="K10" i="45"/>
  <c r="S139" i="34"/>
  <c r="S136" i="34"/>
  <c r="S133" i="34"/>
  <c r="S130" i="34"/>
  <c r="S127" i="34"/>
  <c r="S124" i="34"/>
  <c r="S121" i="34"/>
  <c r="S118" i="34"/>
  <c r="S115" i="34"/>
  <c r="S112" i="34"/>
  <c r="F87" i="34" l="1"/>
  <c r="F86" i="34"/>
  <c r="F85" i="34"/>
  <c r="F84" i="34"/>
  <c r="F83" i="34"/>
  <c r="F82" i="34"/>
  <c r="F81" i="34"/>
  <c r="F80" i="34"/>
  <c r="F79" i="34"/>
  <c r="F78" i="34"/>
  <c r="F77" i="34"/>
  <c r="F76" i="34"/>
  <c r="F75" i="34"/>
  <c r="F74" i="34"/>
  <c r="F73" i="34"/>
  <c r="F72" i="34"/>
  <c r="F71" i="34"/>
  <c r="F70" i="34"/>
  <c r="F69" i="34"/>
  <c r="F68" i="34"/>
  <c r="F67" i="34"/>
  <c r="F66" i="34"/>
  <c r="F65" i="34"/>
  <c r="F64" i="34"/>
  <c r="F63" i="34"/>
  <c r="F62" i="34"/>
  <c r="F61" i="34"/>
  <c r="F60" i="34"/>
  <c r="F59" i="34"/>
  <c r="F58" i="34"/>
  <c r="F57" i="34"/>
  <c r="F56" i="34"/>
  <c r="F55" i="34"/>
  <c r="F54" i="34"/>
  <c r="F53" i="34"/>
  <c r="F52" i="34"/>
  <c r="F51" i="34"/>
  <c r="F50" i="34"/>
  <c r="F49" i="34"/>
  <c r="F48" i="34"/>
  <c r="F47" i="34"/>
  <c r="F46" i="34"/>
  <c r="F45" i="34"/>
  <c r="F44" i="34"/>
  <c r="F43" i="34"/>
  <c r="F42" i="34"/>
  <c r="F41" i="34"/>
  <c r="F40" i="34"/>
  <c r="F39" i="34"/>
  <c r="F38" i="34"/>
  <c r="F37" i="34"/>
  <c r="F36" i="34"/>
  <c r="F35" i="34"/>
  <c r="F34" i="34"/>
  <c r="F33" i="34"/>
  <c r="F32" i="34"/>
  <c r="F31" i="34"/>
  <c r="F30" i="34"/>
  <c r="F29" i="34"/>
  <c r="F28" i="34"/>
  <c r="F27" i="34"/>
  <c r="F26" i="34"/>
  <c r="F25" i="34"/>
  <c r="F24" i="34"/>
  <c r="F23" i="34"/>
  <c r="F22" i="34"/>
  <c r="F21" i="34"/>
  <c r="F20" i="34"/>
  <c r="F19" i="34"/>
  <c r="F18" i="34"/>
  <c r="F17" i="34"/>
  <c r="F16" i="34"/>
  <c r="F15" i="34"/>
  <c r="F14" i="34"/>
  <c r="C139" i="39" l="1"/>
  <c r="C137" i="39"/>
  <c r="C135" i="39"/>
  <c r="C133" i="39"/>
  <c r="C131" i="39"/>
  <c r="E139" i="39"/>
  <c r="E137" i="39"/>
  <c r="E135" i="39"/>
  <c r="E133" i="39"/>
  <c r="E131" i="39"/>
  <c r="E13" i="39"/>
  <c r="F140" i="34" l="1"/>
  <c r="F139" i="34"/>
  <c r="F137" i="34"/>
  <c r="F136" i="34"/>
  <c r="F134" i="34"/>
  <c r="F133" i="34"/>
  <c r="F131" i="34"/>
  <c r="F130" i="34"/>
  <c r="F128" i="34"/>
  <c r="F127" i="34"/>
  <c r="F125" i="34"/>
  <c r="F124" i="34"/>
  <c r="F122" i="34"/>
  <c r="F121" i="34"/>
  <c r="F119" i="34"/>
  <c r="F118" i="34"/>
  <c r="F116" i="34"/>
  <c r="F115" i="34"/>
  <c r="F113" i="34"/>
  <c r="D12" i="40" l="1"/>
  <c r="E12" i="40"/>
  <c r="F12" i="40"/>
  <c r="G12" i="40"/>
  <c r="H12" i="40"/>
  <c r="I12" i="40"/>
  <c r="J12" i="40"/>
  <c r="K12" i="40"/>
  <c r="N12" i="40"/>
  <c r="O12" i="40"/>
  <c r="P12" i="40"/>
  <c r="D13" i="40"/>
  <c r="E13" i="40"/>
  <c r="F13" i="40"/>
  <c r="G13" i="40"/>
  <c r="H13" i="40"/>
  <c r="I13" i="40"/>
  <c r="J13" i="40"/>
  <c r="K13" i="40"/>
  <c r="N13" i="40"/>
  <c r="O13" i="40"/>
  <c r="P13" i="40"/>
  <c r="D14" i="40"/>
  <c r="E14" i="40"/>
  <c r="F14" i="40"/>
  <c r="G14" i="40"/>
  <c r="H14" i="40"/>
  <c r="I14" i="40"/>
  <c r="J14" i="40"/>
  <c r="K14" i="40"/>
  <c r="N14" i="40"/>
  <c r="O14" i="40"/>
  <c r="P14" i="40"/>
  <c r="Q12" i="40"/>
  <c r="Q13" i="40"/>
  <c r="Q14" i="40"/>
  <c r="M12" i="40"/>
  <c r="M13" i="40"/>
  <c r="M14" i="40"/>
  <c r="L13" i="40"/>
  <c r="L14" i="40"/>
  <c r="L12" i="40"/>
  <c r="A14" i="40" l="1"/>
  <c r="A13" i="40"/>
  <c r="A12" i="40"/>
  <c r="B14" i="40"/>
  <c r="B13" i="40"/>
  <c r="B12" i="40"/>
  <c r="AC20" i="34" l="1"/>
  <c r="AC19" i="34"/>
  <c r="AC18" i="34"/>
  <c r="AC17" i="34"/>
  <c r="AC16" i="34"/>
  <c r="AC15" i="34"/>
  <c r="AC14" i="34"/>
  <c r="O115" i="34" l="1"/>
  <c r="P115" i="34" s="1"/>
  <c r="P12" i="34" l="1"/>
  <c r="R62" i="42" l="1"/>
  <c r="R63" i="42"/>
  <c r="R64" i="42"/>
  <c r="R65" i="42"/>
  <c r="R66" i="42"/>
  <c r="R67" i="42"/>
  <c r="R68" i="42"/>
  <c r="R69" i="42"/>
  <c r="R70" i="42"/>
  <c r="R71" i="42"/>
  <c r="R72" i="42"/>
  <c r="R73" i="42"/>
  <c r="R74" i="42"/>
  <c r="R75" i="42"/>
  <c r="R76" i="42"/>
  <c r="R77" i="42"/>
  <c r="Q62" i="42"/>
  <c r="Q63" i="42"/>
  <c r="Q64" i="42"/>
  <c r="Q65" i="42"/>
  <c r="Q66" i="42"/>
  <c r="Q67" i="42"/>
  <c r="Q68" i="42"/>
  <c r="Q69" i="42"/>
  <c r="Q70" i="42"/>
  <c r="Q71" i="42"/>
  <c r="Q72" i="42"/>
  <c r="Q73" i="42"/>
  <c r="Q74" i="42"/>
  <c r="Q75" i="42"/>
  <c r="Q76" i="42"/>
  <c r="Q77" i="42"/>
  <c r="N63" i="42"/>
  <c r="N64" i="42"/>
  <c r="N65" i="42"/>
  <c r="N66" i="42"/>
  <c r="N67" i="42"/>
  <c r="N68" i="42"/>
  <c r="N69" i="42"/>
  <c r="N70" i="42"/>
  <c r="N71" i="42"/>
  <c r="N72" i="42"/>
  <c r="N73" i="42"/>
  <c r="N74" i="42"/>
  <c r="N75" i="42"/>
  <c r="N76" i="42"/>
  <c r="N77" i="42"/>
  <c r="M63" i="42"/>
  <c r="M64" i="42"/>
  <c r="M65" i="42"/>
  <c r="M66" i="42"/>
  <c r="M67" i="42"/>
  <c r="M68" i="42"/>
  <c r="M69" i="42"/>
  <c r="M70" i="42"/>
  <c r="M71" i="42"/>
  <c r="M72" i="42"/>
  <c r="M73" i="42"/>
  <c r="M74" i="42"/>
  <c r="M75" i="42"/>
  <c r="M76" i="42"/>
  <c r="M77" i="42"/>
  <c r="L62" i="42"/>
  <c r="L63" i="42"/>
  <c r="L64" i="42"/>
  <c r="L65" i="42"/>
  <c r="L66" i="42"/>
  <c r="L67" i="42"/>
  <c r="L68" i="42"/>
  <c r="L69" i="42"/>
  <c r="L70" i="42"/>
  <c r="L71" i="42"/>
  <c r="L72" i="42"/>
  <c r="L73" i="42"/>
  <c r="L74" i="42"/>
  <c r="L75" i="42"/>
  <c r="L76" i="42"/>
  <c r="L77" i="42"/>
  <c r="K62" i="42"/>
  <c r="K63" i="42"/>
  <c r="K64" i="42"/>
  <c r="K65" i="42"/>
  <c r="K66" i="42"/>
  <c r="K67" i="42"/>
  <c r="K68" i="42"/>
  <c r="K69" i="42"/>
  <c r="K70" i="42"/>
  <c r="K71" i="42"/>
  <c r="K72" i="42"/>
  <c r="K73" i="42"/>
  <c r="K74" i="42"/>
  <c r="K75" i="42"/>
  <c r="K76" i="42"/>
  <c r="K77" i="42"/>
  <c r="J61" i="42"/>
  <c r="J62" i="42"/>
  <c r="J63" i="42"/>
  <c r="J64" i="42"/>
  <c r="J65" i="42"/>
  <c r="J66" i="42"/>
  <c r="J67" i="42"/>
  <c r="J68" i="42"/>
  <c r="J69" i="42"/>
  <c r="J70" i="42"/>
  <c r="J71" i="42"/>
  <c r="J72" i="42"/>
  <c r="J73" i="42"/>
  <c r="J74" i="42"/>
  <c r="J75" i="42"/>
  <c r="J76" i="42"/>
  <c r="J77" i="42"/>
  <c r="I63" i="42"/>
  <c r="I64" i="42"/>
  <c r="I65" i="42"/>
  <c r="I66" i="42"/>
  <c r="I67" i="42"/>
  <c r="I68" i="42"/>
  <c r="I69" i="42"/>
  <c r="I70" i="42"/>
  <c r="I71" i="42"/>
  <c r="I72" i="42"/>
  <c r="I73" i="42"/>
  <c r="I74" i="42"/>
  <c r="I75" i="42"/>
  <c r="I76" i="42"/>
  <c r="I77" i="42"/>
  <c r="H64" i="42"/>
  <c r="H65" i="42"/>
  <c r="H66" i="42"/>
  <c r="H67" i="42"/>
  <c r="H68" i="42"/>
  <c r="H69" i="42"/>
  <c r="H70" i="42"/>
  <c r="H71" i="42"/>
  <c r="H72" i="42"/>
  <c r="H73" i="42"/>
  <c r="H74" i="42"/>
  <c r="H75" i="42"/>
  <c r="H76" i="42"/>
  <c r="H77" i="42"/>
  <c r="G65" i="42"/>
  <c r="G66" i="42"/>
  <c r="G67" i="42"/>
  <c r="G68" i="42"/>
  <c r="G69" i="42"/>
  <c r="G70" i="42"/>
  <c r="G71" i="42"/>
  <c r="G72" i="42"/>
  <c r="G73" i="42"/>
  <c r="G74" i="42"/>
  <c r="G75" i="42"/>
  <c r="G76" i="42"/>
  <c r="G77" i="42"/>
  <c r="F65" i="42"/>
  <c r="F66" i="42"/>
  <c r="F67" i="42"/>
  <c r="F68" i="42"/>
  <c r="F69" i="42"/>
  <c r="F70" i="42"/>
  <c r="F71" i="42"/>
  <c r="F72" i="42"/>
  <c r="F73" i="42"/>
  <c r="F74" i="42"/>
  <c r="F75" i="42"/>
  <c r="F76" i="42"/>
  <c r="F77" i="42"/>
  <c r="E64" i="42"/>
  <c r="E65" i="42"/>
  <c r="E66" i="42"/>
  <c r="E67" i="42"/>
  <c r="E68" i="42"/>
  <c r="E69" i="42"/>
  <c r="E70" i="42"/>
  <c r="E71" i="42"/>
  <c r="E72" i="42"/>
  <c r="E73" i="42"/>
  <c r="E74" i="42"/>
  <c r="E75" i="42"/>
  <c r="E76" i="42"/>
  <c r="E77" i="42"/>
  <c r="D64" i="42"/>
  <c r="D65" i="42"/>
  <c r="D66" i="42"/>
  <c r="D67" i="42"/>
  <c r="D68" i="42"/>
  <c r="D69" i="42"/>
  <c r="D70" i="42"/>
  <c r="D71" i="42"/>
  <c r="D72" i="42"/>
  <c r="D73" i="42"/>
  <c r="D74" i="42"/>
  <c r="D75" i="42"/>
  <c r="D76" i="42"/>
  <c r="D77" i="42"/>
  <c r="C63" i="42"/>
  <c r="C64" i="42"/>
  <c r="C65" i="42"/>
  <c r="C66" i="42"/>
  <c r="C67" i="42"/>
  <c r="C68" i="42"/>
  <c r="C69" i="42"/>
  <c r="C70" i="42"/>
  <c r="C71" i="42"/>
  <c r="C72" i="42"/>
  <c r="C73" i="42"/>
  <c r="C74" i="42"/>
  <c r="C75" i="42"/>
  <c r="C76" i="42"/>
  <c r="C77" i="42"/>
  <c r="B70" i="42"/>
  <c r="A70" i="42"/>
  <c r="B71" i="42"/>
  <c r="A71" i="42"/>
  <c r="B72" i="42"/>
  <c r="A72" i="42"/>
  <c r="B73" i="42"/>
  <c r="A73" i="42"/>
  <c r="B74" i="42"/>
  <c r="A74" i="42"/>
  <c r="T71" i="42"/>
  <c r="S81" i="34"/>
  <c r="S71" i="42" s="1"/>
  <c r="P81" i="34"/>
  <c r="P71" i="42" s="1"/>
  <c r="S83" i="34"/>
  <c r="S73" i="42" s="1"/>
  <c r="P83" i="34"/>
  <c r="T70" i="42"/>
  <c r="S80" i="34"/>
  <c r="S70" i="42" s="1"/>
  <c r="P80" i="34"/>
  <c r="P70" i="42" s="1"/>
  <c r="T72" i="42"/>
  <c r="S82" i="34"/>
  <c r="S72" i="42" s="1"/>
  <c r="P82" i="34"/>
  <c r="P72" i="42" s="1"/>
  <c r="S79" i="34"/>
  <c r="S69" i="42" s="1"/>
  <c r="P79" i="34"/>
  <c r="O72" i="42"/>
  <c r="O70" i="42"/>
  <c r="O73" i="42"/>
  <c r="O71" i="42"/>
  <c r="O69" i="42"/>
  <c r="O77" i="42"/>
  <c r="O76" i="42"/>
  <c r="O75" i="42"/>
  <c r="O74" i="42"/>
  <c r="O68" i="42"/>
  <c r="O67" i="42"/>
  <c r="O66" i="42"/>
  <c r="O65" i="42"/>
  <c r="O64" i="42"/>
  <c r="O63" i="42"/>
  <c r="O62" i="42"/>
  <c r="E15" i="39"/>
  <c r="E17" i="39"/>
  <c r="E19" i="39"/>
  <c r="E21" i="39"/>
  <c r="E23" i="39"/>
  <c r="E25" i="39"/>
  <c r="E27" i="39"/>
  <c r="E18" i="41" s="1"/>
  <c r="E19" i="41" s="1"/>
  <c r="E29" i="39"/>
  <c r="E20" i="41" s="1"/>
  <c r="E21" i="41" s="1"/>
  <c r="E31" i="39"/>
  <c r="E33" i="39"/>
  <c r="E35" i="39"/>
  <c r="E37" i="39"/>
  <c r="E28" i="41" s="1"/>
  <c r="E29" i="41" s="1"/>
  <c r="E39" i="39"/>
  <c r="E41" i="39"/>
  <c r="E43" i="39"/>
  <c r="E34" i="41" s="1"/>
  <c r="E35" i="41" s="1"/>
  <c r="E45" i="39"/>
  <c r="E36" i="41" s="1"/>
  <c r="E37" i="41" s="1"/>
  <c r="E47" i="39"/>
  <c r="E49" i="39"/>
  <c r="E40" i="41" s="1"/>
  <c r="E41" i="41" s="1"/>
  <c r="E51" i="39"/>
  <c r="E53" i="39"/>
  <c r="E44" i="41" s="1"/>
  <c r="E45" i="41" s="1"/>
  <c r="E55" i="39"/>
  <c r="E57" i="39"/>
  <c r="E48" i="41" s="1"/>
  <c r="E49" i="41" s="1"/>
  <c r="E59" i="39"/>
  <c r="E50" i="41" s="1"/>
  <c r="E51" i="41" s="1"/>
  <c r="E61" i="39"/>
  <c r="E52" i="41" s="1"/>
  <c r="E53" i="41" s="1"/>
  <c r="E63" i="39"/>
  <c r="E65" i="39"/>
  <c r="E56" i="41" s="1"/>
  <c r="E57" i="41" s="1"/>
  <c r="E67" i="39"/>
  <c r="E69" i="39"/>
  <c r="E60" i="41" s="1"/>
  <c r="E61" i="41" s="1"/>
  <c r="E71" i="39"/>
  <c r="E73" i="39"/>
  <c r="E75" i="39"/>
  <c r="E66" i="41" s="1"/>
  <c r="E67" i="41" s="1"/>
  <c r="E77" i="39"/>
  <c r="E68" i="41" s="1"/>
  <c r="E69" i="41" s="1"/>
  <c r="E79" i="39"/>
  <c r="E81" i="39"/>
  <c r="E72" i="41" s="1"/>
  <c r="E73" i="41" s="1"/>
  <c r="E83" i="39"/>
  <c r="E85" i="39"/>
  <c r="E76" i="41" s="1"/>
  <c r="E77" i="41" s="1"/>
  <c r="E87" i="39"/>
  <c r="E89" i="39"/>
  <c r="E80" i="41" s="1"/>
  <c r="E81" i="41" s="1"/>
  <c r="E91" i="39"/>
  <c r="E82" i="41" s="1"/>
  <c r="E83" i="41" s="1"/>
  <c r="E93" i="39"/>
  <c r="E84" i="41" s="1"/>
  <c r="E85" i="41" s="1"/>
  <c r="E95" i="39"/>
  <c r="E97" i="39"/>
  <c r="E88" i="41" s="1"/>
  <c r="E89" i="41" s="1"/>
  <c r="E99" i="39"/>
  <c r="E101" i="39"/>
  <c r="E92" i="41" s="1"/>
  <c r="E93" i="41" s="1"/>
  <c r="E103" i="39"/>
  <c r="E105" i="39"/>
  <c r="E96" i="41" s="1"/>
  <c r="E97" i="41" s="1"/>
  <c r="E107" i="39"/>
  <c r="E98" i="41" s="1"/>
  <c r="E99" i="41" s="1"/>
  <c r="E109" i="39"/>
  <c r="E100" i="41" s="1"/>
  <c r="E101" i="41" s="1"/>
  <c r="E111" i="39"/>
  <c r="E113" i="39"/>
  <c r="E104" i="41" s="1"/>
  <c r="E105" i="41" s="1"/>
  <c r="E115" i="39"/>
  <c r="E117" i="39"/>
  <c r="E108" i="41" s="1"/>
  <c r="E109" i="41" s="1"/>
  <c r="E119" i="39"/>
  <c r="E121" i="39"/>
  <c r="E112" i="41" s="1"/>
  <c r="E113" i="41" s="1"/>
  <c r="E123" i="39"/>
  <c r="E114" i="41" s="1"/>
  <c r="E115" i="41" s="1"/>
  <c r="E125" i="39"/>
  <c r="E116" i="41" s="1"/>
  <c r="E117" i="41" s="1"/>
  <c r="E127" i="39"/>
  <c r="E129" i="39"/>
  <c r="E120" i="41" s="1"/>
  <c r="E121" i="41" s="1"/>
  <c r="C15" i="39"/>
  <c r="C11" i="39"/>
  <c r="C129" i="39"/>
  <c r="C120" i="41" s="1"/>
  <c r="C121" i="41" s="1"/>
  <c r="C127" i="39"/>
  <c r="C125" i="39"/>
  <c r="C116" i="41" s="1"/>
  <c r="C117" i="41" s="1"/>
  <c r="C123" i="39"/>
  <c r="C121" i="39"/>
  <c r="C112" i="41" s="1"/>
  <c r="C113" i="41" s="1"/>
  <c r="C119" i="39"/>
  <c r="C117" i="39"/>
  <c r="C108" i="41" s="1"/>
  <c r="C109" i="41" s="1"/>
  <c r="C115" i="39"/>
  <c r="C113" i="39"/>
  <c r="C104" i="41" s="1"/>
  <c r="C105" i="41" s="1"/>
  <c r="C111" i="39"/>
  <c r="C109" i="39"/>
  <c r="C100" i="41" s="1"/>
  <c r="C101" i="41" s="1"/>
  <c r="C107" i="39"/>
  <c r="C105" i="39"/>
  <c r="C96" i="41" s="1"/>
  <c r="C97" i="41" s="1"/>
  <c r="C103" i="39"/>
  <c r="C101" i="39"/>
  <c r="C92" i="41" s="1"/>
  <c r="C93" i="41" s="1"/>
  <c r="C99" i="39"/>
  <c r="C97" i="39"/>
  <c r="C88" i="41" s="1"/>
  <c r="C89" i="41" s="1"/>
  <c r="C95" i="39"/>
  <c r="C93" i="39"/>
  <c r="C84" i="41" s="1"/>
  <c r="C85" i="41" s="1"/>
  <c r="C91" i="39"/>
  <c r="C89" i="39"/>
  <c r="C80" i="41" s="1"/>
  <c r="C81" i="41" s="1"/>
  <c r="C87" i="39"/>
  <c r="C85" i="39"/>
  <c r="C76" i="41" s="1"/>
  <c r="C77" i="41" s="1"/>
  <c r="C83" i="39"/>
  <c r="C81" i="39"/>
  <c r="C72" i="41" s="1"/>
  <c r="C73" i="41" s="1"/>
  <c r="C79" i="39"/>
  <c r="C77" i="39"/>
  <c r="C68" i="41" s="1"/>
  <c r="C69" i="41" s="1"/>
  <c r="C75" i="39"/>
  <c r="C73" i="39"/>
  <c r="C64" i="41" s="1"/>
  <c r="C65" i="41" s="1"/>
  <c r="C71" i="39"/>
  <c r="C69" i="39"/>
  <c r="C60" i="41" s="1"/>
  <c r="C61" i="41" s="1"/>
  <c r="C67" i="39"/>
  <c r="C65" i="39"/>
  <c r="C56" i="41" s="1"/>
  <c r="C57" i="41" s="1"/>
  <c r="C63" i="39"/>
  <c r="C61" i="39"/>
  <c r="C52" i="41" s="1"/>
  <c r="C53" i="41" s="1"/>
  <c r="C59" i="39"/>
  <c r="C57" i="39"/>
  <c r="C48" i="41" s="1"/>
  <c r="C49" i="41" s="1"/>
  <c r="C55" i="39"/>
  <c r="C53" i="39"/>
  <c r="C44" i="41" s="1"/>
  <c r="C45" i="41" s="1"/>
  <c r="C51" i="39"/>
  <c r="C49" i="39"/>
  <c r="C40" i="41" s="1"/>
  <c r="C41" i="41" s="1"/>
  <c r="C47" i="39"/>
  <c r="C45" i="39"/>
  <c r="C36" i="41" s="1"/>
  <c r="C37" i="41" s="1"/>
  <c r="C43" i="39"/>
  <c r="C41" i="39"/>
  <c r="C32" i="41" s="1"/>
  <c r="C33" i="41" s="1"/>
  <c r="C39" i="39"/>
  <c r="C37" i="39"/>
  <c r="C28" i="41" s="1"/>
  <c r="C29" i="41" s="1"/>
  <c r="C35" i="39"/>
  <c r="C33" i="39"/>
  <c r="C24" i="41" s="1"/>
  <c r="C25" i="41" s="1"/>
  <c r="C31" i="39"/>
  <c r="C29" i="39"/>
  <c r="C20" i="41" s="1"/>
  <c r="C21" i="41" s="1"/>
  <c r="C27" i="39"/>
  <c r="C25" i="39"/>
  <c r="C16" i="41" s="1"/>
  <c r="C17" i="41" s="1"/>
  <c r="C23" i="39"/>
  <c r="C21" i="39"/>
  <c r="C12" i="41" s="1"/>
  <c r="C13" i="41" s="1"/>
  <c r="C19" i="39"/>
  <c r="C17" i="39"/>
  <c r="C8" i="41" s="1"/>
  <c r="C9" i="41" s="1"/>
  <c r="C13" i="39"/>
  <c r="C4" i="41" s="1"/>
  <c r="C5" i="41" s="1"/>
  <c r="A1" i="29"/>
  <c r="A1" i="31"/>
  <c r="A1" i="2"/>
  <c r="A1" i="35"/>
  <c r="P76" i="34"/>
  <c r="P66" i="42" s="1"/>
  <c r="P75" i="34"/>
  <c r="P65" i="42" s="1"/>
  <c r="S76" i="34"/>
  <c r="S66" i="42" s="1"/>
  <c r="T66" i="42"/>
  <c r="O140" i="34"/>
  <c r="O139" i="34"/>
  <c r="P139" i="34" s="1"/>
  <c r="O137" i="34"/>
  <c r="P137" i="34" s="1"/>
  <c r="O136" i="34"/>
  <c r="O134" i="34"/>
  <c r="O95" i="42" s="1"/>
  <c r="O133" i="34"/>
  <c r="O131" i="34"/>
  <c r="O93" i="42" s="1"/>
  <c r="O130" i="34"/>
  <c r="O128" i="34"/>
  <c r="O91" i="42" s="1"/>
  <c r="O127" i="34"/>
  <c r="O125" i="34"/>
  <c r="O89" i="42" s="1"/>
  <c r="O124" i="34"/>
  <c r="O122" i="34"/>
  <c r="P122" i="34" s="1"/>
  <c r="P87" i="42" s="1"/>
  <c r="O121" i="34"/>
  <c r="O119" i="34"/>
  <c r="O85" i="42" s="1"/>
  <c r="O118" i="34"/>
  <c r="O116" i="34"/>
  <c r="O83" i="42" s="1"/>
  <c r="O113" i="34"/>
  <c r="P113" i="34" s="1"/>
  <c r="O112" i="34"/>
  <c r="P112" i="34" s="1"/>
  <c r="AC143" i="41"/>
  <c r="W143" i="41"/>
  <c r="X144" i="41"/>
  <c r="D2" i="35"/>
  <c r="H179" i="41"/>
  <c r="I179" i="41"/>
  <c r="J179" i="41"/>
  <c r="K179" i="41"/>
  <c r="L179" i="41"/>
  <c r="M179" i="41"/>
  <c r="N179" i="41"/>
  <c r="O179" i="41"/>
  <c r="Q179" i="41"/>
  <c r="G179" i="41"/>
  <c r="G178" i="41"/>
  <c r="H178" i="41"/>
  <c r="I178" i="41"/>
  <c r="J178" i="41"/>
  <c r="K178" i="41"/>
  <c r="L178" i="41"/>
  <c r="M178" i="41"/>
  <c r="N178" i="41"/>
  <c r="O178" i="41"/>
  <c r="V178" i="41"/>
  <c r="W178" i="41"/>
  <c r="X178" i="41"/>
  <c r="AC178" i="41"/>
  <c r="V179" i="41"/>
  <c r="W179" i="41"/>
  <c r="X179" i="41"/>
  <c r="AC179" i="41"/>
  <c r="D179" i="41"/>
  <c r="E179" i="41"/>
  <c r="F179" i="41"/>
  <c r="D178" i="41"/>
  <c r="E178" i="41"/>
  <c r="F178" i="41"/>
  <c r="C179" i="41"/>
  <c r="C178" i="41"/>
  <c r="B179" i="41"/>
  <c r="A179" i="41"/>
  <c r="B178" i="41"/>
  <c r="A178" i="41"/>
  <c r="H177" i="41"/>
  <c r="I177" i="41"/>
  <c r="J177" i="41"/>
  <c r="K177" i="41"/>
  <c r="L177" i="41"/>
  <c r="M177" i="41"/>
  <c r="N177" i="41"/>
  <c r="O177" i="41"/>
  <c r="Q177" i="41"/>
  <c r="G177" i="41"/>
  <c r="D177" i="41"/>
  <c r="E177" i="41"/>
  <c r="F177" i="41"/>
  <c r="V177" i="41"/>
  <c r="W177" i="41"/>
  <c r="X177" i="41"/>
  <c r="AC177" i="41"/>
  <c r="C177" i="41"/>
  <c r="D176" i="41"/>
  <c r="E176" i="41"/>
  <c r="F176" i="41"/>
  <c r="G176" i="41"/>
  <c r="H176" i="41"/>
  <c r="I176" i="41"/>
  <c r="J176" i="41"/>
  <c r="K176" i="41"/>
  <c r="L176" i="41"/>
  <c r="M176" i="41"/>
  <c r="N176" i="41"/>
  <c r="O176" i="41"/>
  <c r="V176" i="41"/>
  <c r="W176" i="41"/>
  <c r="X176" i="41"/>
  <c r="AC176" i="41"/>
  <c r="V175" i="41"/>
  <c r="W175" i="41"/>
  <c r="X175" i="41"/>
  <c r="AC175" i="41"/>
  <c r="H175" i="41"/>
  <c r="I175" i="41"/>
  <c r="J175" i="41"/>
  <c r="K175" i="41"/>
  <c r="L175" i="41"/>
  <c r="M175" i="41"/>
  <c r="N175" i="41"/>
  <c r="O175" i="41"/>
  <c r="Q175" i="41"/>
  <c r="G175" i="41"/>
  <c r="D175" i="41"/>
  <c r="E175" i="41"/>
  <c r="F175" i="41"/>
  <c r="C175" i="41"/>
  <c r="D174" i="41"/>
  <c r="E174" i="41"/>
  <c r="F174" i="41"/>
  <c r="G174" i="41"/>
  <c r="H174" i="41"/>
  <c r="I174" i="41"/>
  <c r="J174" i="41"/>
  <c r="K174" i="41"/>
  <c r="L174" i="41"/>
  <c r="M174" i="41"/>
  <c r="N174" i="41"/>
  <c r="O174" i="41"/>
  <c r="V174" i="41"/>
  <c r="W174" i="41"/>
  <c r="X174" i="41"/>
  <c r="AC174" i="41"/>
  <c r="V173" i="41"/>
  <c r="W173" i="41"/>
  <c r="X173" i="41"/>
  <c r="AC173" i="41"/>
  <c r="H173" i="41"/>
  <c r="I173" i="41"/>
  <c r="J173" i="41"/>
  <c r="K173" i="41"/>
  <c r="L173" i="41"/>
  <c r="M173" i="41"/>
  <c r="N173" i="41"/>
  <c r="O173" i="41"/>
  <c r="Q173" i="41"/>
  <c r="G173" i="41"/>
  <c r="D173" i="41"/>
  <c r="E173" i="41"/>
  <c r="F173" i="41"/>
  <c r="C173" i="41"/>
  <c r="D172" i="41"/>
  <c r="E172" i="41"/>
  <c r="F172" i="41"/>
  <c r="G172" i="41"/>
  <c r="H172" i="41"/>
  <c r="I172" i="41"/>
  <c r="J172" i="41"/>
  <c r="K172" i="41"/>
  <c r="L172" i="41"/>
  <c r="M172" i="41"/>
  <c r="N172" i="41"/>
  <c r="O172" i="41"/>
  <c r="V172" i="41"/>
  <c r="W172" i="41"/>
  <c r="X172" i="41"/>
  <c r="AC172" i="41"/>
  <c r="V171" i="41"/>
  <c r="W171" i="41"/>
  <c r="X171" i="41"/>
  <c r="AC171" i="41"/>
  <c r="H171" i="41"/>
  <c r="I171" i="41"/>
  <c r="J171" i="41"/>
  <c r="K171" i="41"/>
  <c r="L171" i="41"/>
  <c r="M171" i="41"/>
  <c r="N171" i="41"/>
  <c r="O171" i="41"/>
  <c r="Q171" i="41"/>
  <c r="G171" i="41"/>
  <c r="D171" i="41"/>
  <c r="E171" i="41"/>
  <c r="F171" i="41"/>
  <c r="C171" i="41"/>
  <c r="D170" i="41"/>
  <c r="E170" i="41"/>
  <c r="F170" i="41"/>
  <c r="G170" i="41"/>
  <c r="H170" i="41"/>
  <c r="I170" i="41"/>
  <c r="J170" i="41"/>
  <c r="K170" i="41"/>
  <c r="L170" i="41"/>
  <c r="M170" i="41"/>
  <c r="N170" i="41"/>
  <c r="O170" i="41"/>
  <c r="V170" i="41"/>
  <c r="W170" i="41"/>
  <c r="X170" i="41"/>
  <c r="AC170" i="41"/>
  <c r="V169" i="41"/>
  <c r="W169" i="41"/>
  <c r="X169" i="41"/>
  <c r="AC169" i="41"/>
  <c r="H169" i="41"/>
  <c r="I169" i="41"/>
  <c r="J169" i="41"/>
  <c r="K169" i="41"/>
  <c r="L169" i="41"/>
  <c r="M169" i="41"/>
  <c r="N169" i="41"/>
  <c r="O169" i="41"/>
  <c r="Q169" i="41"/>
  <c r="G169" i="41"/>
  <c r="D169" i="41"/>
  <c r="E169" i="41"/>
  <c r="F169" i="41"/>
  <c r="C169" i="41"/>
  <c r="D168" i="41"/>
  <c r="E168" i="41"/>
  <c r="F168" i="41"/>
  <c r="G168" i="41"/>
  <c r="H168" i="41"/>
  <c r="I168" i="41"/>
  <c r="J168" i="41"/>
  <c r="K168" i="41"/>
  <c r="L168" i="41"/>
  <c r="M168" i="41"/>
  <c r="N168" i="41"/>
  <c r="O168" i="41"/>
  <c r="V168" i="41"/>
  <c r="W168" i="41"/>
  <c r="X168" i="41"/>
  <c r="AC168" i="41"/>
  <c r="V162" i="41"/>
  <c r="W162" i="41"/>
  <c r="X162" i="41"/>
  <c r="I162" i="41"/>
  <c r="M162" i="41"/>
  <c r="N162" i="41"/>
  <c r="O162" i="41"/>
  <c r="Q162" i="41"/>
  <c r="G162" i="41"/>
  <c r="D162" i="41"/>
  <c r="E162" i="41"/>
  <c r="F162" i="41"/>
  <c r="D161" i="41"/>
  <c r="E161" i="41"/>
  <c r="F161" i="41"/>
  <c r="G161" i="41"/>
  <c r="V161" i="41"/>
  <c r="W161" i="41"/>
  <c r="X161" i="41"/>
  <c r="V160" i="41"/>
  <c r="W160" i="41"/>
  <c r="X160" i="41"/>
  <c r="I160" i="41"/>
  <c r="M160" i="41"/>
  <c r="N160" i="41"/>
  <c r="O160" i="41"/>
  <c r="Q160" i="41"/>
  <c r="G160" i="41"/>
  <c r="D160" i="41"/>
  <c r="E160" i="41"/>
  <c r="F160" i="41"/>
  <c r="D159" i="41"/>
  <c r="E159" i="41"/>
  <c r="F159" i="41"/>
  <c r="G159" i="41"/>
  <c r="V159" i="41"/>
  <c r="W159" i="41"/>
  <c r="X159" i="41"/>
  <c r="V158" i="41"/>
  <c r="W158" i="41"/>
  <c r="X158" i="41"/>
  <c r="I158" i="41"/>
  <c r="M158" i="41"/>
  <c r="N158" i="41"/>
  <c r="O158" i="41"/>
  <c r="Q158" i="41"/>
  <c r="G158" i="41"/>
  <c r="D158" i="41"/>
  <c r="E158" i="41"/>
  <c r="F158" i="41"/>
  <c r="D157" i="41"/>
  <c r="E157" i="41"/>
  <c r="F157" i="41"/>
  <c r="G157" i="41"/>
  <c r="V157" i="41"/>
  <c r="W157" i="41"/>
  <c r="X157" i="41"/>
  <c r="V156" i="41"/>
  <c r="W156" i="41"/>
  <c r="X156" i="41"/>
  <c r="I156" i="41"/>
  <c r="M156" i="41"/>
  <c r="N156" i="41"/>
  <c r="O156" i="41"/>
  <c r="Q156" i="41"/>
  <c r="V155" i="41"/>
  <c r="W155" i="41"/>
  <c r="X155" i="41"/>
  <c r="G156" i="41"/>
  <c r="D156" i="41"/>
  <c r="E156" i="41"/>
  <c r="F156" i="41"/>
  <c r="D155" i="41"/>
  <c r="E155" i="41"/>
  <c r="F155" i="41"/>
  <c r="G155" i="41"/>
  <c r="V154" i="41"/>
  <c r="W154" i="41"/>
  <c r="X154" i="41"/>
  <c r="V153" i="41"/>
  <c r="W153" i="41"/>
  <c r="X153" i="41"/>
  <c r="I154" i="41"/>
  <c r="M154" i="41"/>
  <c r="N154" i="41"/>
  <c r="O154" i="41"/>
  <c r="Q154" i="41"/>
  <c r="G154" i="41"/>
  <c r="G153" i="41"/>
  <c r="D154" i="41"/>
  <c r="E154" i="41"/>
  <c r="F154" i="41"/>
  <c r="D153" i="41"/>
  <c r="E153" i="41"/>
  <c r="F153" i="41"/>
  <c r="V152" i="41"/>
  <c r="W152" i="41"/>
  <c r="X152" i="41"/>
  <c r="V151" i="41"/>
  <c r="W151" i="41"/>
  <c r="X151" i="41"/>
  <c r="I152" i="41"/>
  <c r="M152" i="41"/>
  <c r="N152" i="41"/>
  <c r="O152" i="41"/>
  <c r="Q152" i="41"/>
  <c r="D152" i="41"/>
  <c r="E152" i="41"/>
  <c r="F152" i="41"/>
  <c r="D151" i="41"/>
  <c r="E151" i="41"/>
  <c r="F151" i="41"/>
  <c r="V150" i="41"/>
  <c r="W150" i="41"/>
  <c r="X150" i="41"/>
  <c r="V149" i="41"/>
  <c r="W149" i="41"/>
  <c r="X149" i="41"/>
  <c r="I150" i="41"/>
  <c r="M150" i="41"/>
  <c r="N150" i="41"/>
  <c r="O150" i="41"/>
  <c r="Q150" i="41"/>
  <c r="D150" i="41"/>
  <c r="E150" i="41"/>
  <c r="F150" i="41"/>
  <c r="G150" i="41"/>
  <c r="D149" i="41"/>
  <c r="E149" i="41"/>
  <c r="F149" i="41"/>
  <c r="G149" i="41"/>
  <c r="V148" i="41"/>
  <c r="W148" i="41"/>
  <c r="X148" i="41"/>
  <c r="V147" i="41"/>
  <c r="W147" i="41"/>
  <c r="X147" i="41"/>
  <c r="I148" i="41"/>
  <c r="M148" i="41"/>
  <c r="N148" i="41"/>
  <c r="O148" i="41"/>
  <c r="Q148" i="41"/>
  <c r="D148" i="41"/>
  <c r="E148" i="41"/>
  <c r="F148" i="41"/>
  <c r="D147" i="41"/>
  <c r="E147" i="41"/>
  <c r="F147" i="41"/>
  <c r="I146" i="41"/>
  <c r="M146" i="41"/>
  <c r="N146" i="41"/>
  <c r="O146" i="41"/>
  <c r="Q146" i="41"/>
  <c r="D146" i="41"/>
  <c r="E146" i="41"/>
  <c r="F146" i="41"/>
  <c r="D145" i="41"/>
  <c r="E145" i="41"/>
  <c r="F145" i="41"/>
  <c r="AC144" i="41"/>
  <c r="I144" i="41"/>
  <c r="M144" i="41"/>
  <c r="N144" i="41"/>
  <c r="O144" i="41"/>
  <c r="Q144" i="41"/>
  <c r="D143" i="41"/>
  <c r="E143" i="41"/>
  <c r="E144" i="41" s="1"/>
  <c r="F143" i="41"/>
  <c r="G143" i="41"/>
  <c r="F144" i="41"/>
  <c r="D144" i="41"/>
  <c r="B162" i="41"/>
  <c r="A162" i="41"/>
  <c r="B161" i="41"/>
  <c r="A161" i="41"/>
  <c r="B160" i="41"/>
  <c r="A160" i="41"/>
  <c r="B159" i="41"/>
  <c r="A159" i="41"/>
  <c r="B158" i="41"/>
  <c r="A158" i="41"/>
  <c r="B157" i="41"/>
  <c r="A157" i="41"/>
  <c r="B156" i="41"/>
  <c r="A156" i="41"/>
  <c r="B155" i="41"/>
  <c r="A155" i="41"/>
  <c r="B154" i="41"/>
  <c r="A154" i="41"/>
  <c r="B153" i="41"/>
  <c r="A153" i="41"/>
  <c r="K162" i="41"/>
  <c r="J162" i="41"/>
  <c r="AC161" i="41"/>
  <c r="AA162" i="41"/>
  <c r="Z162" i="41"/>
  <c r="Y161" i="41"/>
  <c r="N161" i="41"/>
  <c r="M161" i="41"/>
  <c r="L161" i="41"/>
  <c r="J161" i="41"/>
  <c r="C254" i="39"/>
  <c r="B254" i="39"/>
  <c r="C251" i="39"/>
  <c r="B251" i="39"/>
  <c r="P168" i="41"/>
  <c r="Q168" i="41"/>
  <c r="T160" i="41"/>
  <c r="L160" i="41"/>
  <c r="K160" i="41"/>
  <c r="J160" i="41"/>
  <c r="AD159" i="41"/>
  <c r="AC160" i="41"/>
  <c r="AB159" i="41"/>
  <c r="Z160" i="41"/>
  <c r="Y160" i="41"/>
  <c r="U160" i="41"/>
  <c r="T159" i="41"/>
  <c r="O159" i="41"/>
  <c r="N159" i="41"/>
  <c r="M159" i="41"/>
  <c r="K159" i="41"/>
  <c r="J159" i="41"/>
  <c r="I159" i="41"/>
  <c r="C244" i="39"/>
  <c r="C159" i="41" s="1"/>
  <c r="B244" i="39"/>
  <c r="C241" i="39"/>
  <c r="B241" i="39"/>
  <c r="T158" i="41"/>
  <c r="K158" i="41"/>
  <c r="J158" i="41"/>
  <c r="R158" i="41"/>
  <c r="AC157" i="41"/>
  <c r="AB157" i="41"/>
  <c r="AA158" i="41"/>
  <c r="U158" i="41"/>
  <c r="T157" i="41"/>
  <c r="N157" i="41"/>
  <c r="M157" i="41"/>
  <c r="L157" i="41"/>
  <c r="J157" i="41"/>
  <c r="I157" i="41"/>
  <c r="H157" i="41"/>
  <c r="C234" i="39"/>
  <c r="B234" i="39"/>
  <c r="C231" i="39"/>
  <c r="B231" i="39"/>
  <c r="T156" i="41"/>
  <c r="L156" i="41"/>
  <c r="K156" i="41"/>
  <c r="J156" i="41"/>
  <c r="S156" i="41"/>
  <c r="AD155" i="41"/>
  <c r="AB155" i="41"/>
  <c r="AA155" i="41"/>
  <c r="Z155" i="41"/>
  <c r="Y155" i="41"/>
  <c r="U155" i="41"/>
  <c r="T155" i="41"/>
  <c r="O155" i="41"/>
  <c r="M155" i="41"/>
  <c r="L155" i="41"/>
  <c r="K155" i="41"/>
  <c r="J155" i="41"/>
  <c r="I155" i="41"/>
  <c r="H155" i="41"/>
  <c r="C224" i="39"/>
  <c r="C155" i="41" s="1"/>
  <c r="B224" i="39"/>
  <c r="C221" i="39"/>
  <c r="B221" i="39"/>
  <c r="T154" i="41"/>
  <c r="L154" i="41"/>
  <c r="K154" i="41"/>
  <c r="J154" i="41"/>
  <c r="R154" i="41"/>
  <c r="AD154" i="41"/>
  <c r="AA153" i="41"/>
  <c r="Z154" i="41"/>
  <c r="U153" i="41"/>
  <c r="T153" i="41"/>
  <c r="O153" i="41"/>
  <c r="N153" i="41"/>
  <c r="L153" i="41"/>
  <c r="K153" i="41"/>
  <c r="J153" i="41"/>
  <c r="H153" i="41"/>
  <c r="C214" i="39"/>
  <c r="C153" i="41" s="1"/>
  <c r="B214" i="39"/>
  <c r="C211" i="39"/>
  <c r="B211" i="39"/>
  <c r="F104" i="42"/>
  <c r="F105" i="42"/>
  <c r="F106" i="42"/>
  <c r="F107" i="42"/>
  <c r="F108" i="42"/>
  <c r="F109" i="42"/>
  <c r="F110" i="42"/>
  <c r="F111" i="42"/>
  <c r="F112" i="42"/>
  <c r="F103" i="42"/>
  <c r="E104" i="42"/>
  <c r="E105" i="42"/>
  <c r="E106" i="42"/>
  <c r="E107" i="42"/>
  <c r="E108" i="42"/>
  <c r="E109" i="42"/>
  <c r="E110" i="42"/>
  <c r="E111" i="42"/>
  <c r="E112" i="42"/>
  <c r="E103" i="42"/>
  <c r="D104" i="42"/>
  <c r="D105" i="42"/>
  <c r="D106" i="42"/>
  <c r="D107" i="42"/>
  <c r="D108" i="42"/>
  <c r="D109" i="42"/>
  <c r="D110" i="42"/>
  <c r="D111" i="42"/>
  <c r="D112" i="42"/>
  <c r="D103" i="42"/>
  <c r="U99" i="42"/>
  <c r="U98" i="42"/>
  <c r="H98" i="42"/>
  <c r="I98" i="42"/>
  <c r="J98" i="42"/>
  <c r="K98" i="42"/>
  <c r="L98" i="42"/>
  <c r="M98" i="42"/>
  <c r="N98" i="42"/>
  <c r="Q98" i="42"/>
  <c r="R98" i="42"/>
  <c r="H99" i="42"/>
  <c r="I99" i="42"/>
  <c r="J99" i="42"/>
  <c r="K99" i="42"/>
  <c r="L99" i="42"/>
  <c r="M99" i="42"/>
  <c r="N99" i="42"/>
  <c r="Q99" i="42"/>
  <c r="R99" i="42"/>
  <c r="G99" i="42"/>
  <c r="G98" i="42"/>
  <c r="E98" i="42"/>
  <c r="F98" i="42"/>
  <c r="E99" i="42"/>
  <c r="F99" i="42"/>
  <c r="C99" i="42"/>
  <c r="D99" i="42"/>
  <c r="D98" i="42"/>
  <c r="C98" i="42"/>
  <c r="R168" i="41"/>
  <c r="S168" i="41"/>
  <c r="T168" i="41"/>
  <c r="Z153" i="41"/>
  <c r="Y159" i="41"/>
  <c r="R156" i="41"/>
  <c r="U97" i="42"/>
  <c r="U96" i="42"/>
  <c r="H96" i="42"/>
  <c r="I96" i="42"/>
  <c r="J96" i="42"/>
  <c r="K96" i="42"/>
  <c r="L96" i="42"/>
  <c r="M96" i="42"/>
  <c r="N96" i="42"/>
  <c r="O96" i="42"/>
  <c r="Q96" i="42"/>
  <c r="R96" i="42"/>
  <c r="H97" i="42"/>
  <c r="I97" i="42"/>
  <c r="J97" i="42"/>
  <c r="K97" i="42"/>
  <c r="L97" i="42"/>
  <c r="M97" i="42"/>
  <c r="N97" i="42"/>
  <c r="Q97" i="42"/>
  <c r="R97" i="42"/>
  <c r="G97" i="42"/>
  <c r="G96" i="42"/>
  <c r="E96" i="42"/>
  <c r="F96" i="42"/>
  <c r="E97" i="42"/>
  <c r="F97" i="42"/>
  <c r="D97" i="42"/>
  <c r="D96" i="42"/>
  <c r="C97" i="42"/>
  <c r="C96" i="42"/>
  <c r="U95" i="42"/>
  <c r="U94" i="42"/>
  <c r="H94" i="42"/>
  <c r="I94" i="42"/>
  <c r="J94" i="42"/>
  <c r="K94" i="42"/>
  <c r="L94" i="42"/>
  <c r="M94" i="42"/>
  <c r="N94" i="42"/>
  <c r="Q94" i="42"/>
  <c r="R94" i="42"/>
  <c r="H95" i="42"/>
  <c r="I95" i="42"/>
  <c r="J95" i="42"/>
  <c r="K95" i="42"/>
  <c r="L95" i="42"/>
  <c r="M95" i="42"/>
  <c r="N95" i="42"/>
  <c r="Q95" i="42"/>
  <c r="R95" i="42"/>
  <c r="G95" i="42"/>
  <c r="G94" i="42"/>
  <c r="E94" i="42"/>
  <c r="F94" i="42"/>
  <c r="E95" i="42"/>
  <c r="F95" i="42"/>
  <c r="D95" i="42"/>
  <c r="D94" i="42"/>
  <c r="C95" i="42"/>
  <c r="C94" i="42"/>
  <c r="U93" i="42"/>
  <c r="U92" i="42"/>
  <c r="H92" i="42"/>
  <c r="I92" i="42"/>
  <c r="J92" i="42"/>
  <c r="K92" i="42"/>
  <c r="L92" i="42"/>
  <c r="M92" i="42"/>
  <c r="N92" i="42"/>
  <c r="O92" i="42"/>
  <c r="Q92" i="42"/>
  <c r="R92" i="42"/>
  <c r="H93" i="42"/>
  <c r="I93" i="42"/>
  <c r="J93" i="42"/>
  <c r="K93" i="42"/>
  <c r="L93" i="42"/>
  <c r="M93" i="42"/>
  <c r="N93" i="42"/>
  <c r="Q93" i="42"/>
  <c r="R93" i="42"/>
  <c r="G93" i="42"/>
  <c r="G92" i="42"/>
  <c r="E92" i="42"/>
  <c r="F92" i="42"/>
  <c r="E93" i="42"/>
  <c r="F93" i="42"/>
  <c r="D93" i="42"/>
  <c r="D92" i="42"/>
  <c r="C93" i="42"/>
  <c r="C92" i="42"/>
  <c r="B99" i="42"/>
  <c r="A99" i="42"/>
  <c r="B98" i="42"/>
  <c r="A98" i="42"/>
  <c r="B97" i="42"/>
  <c r="A97" i="42"/>
  <c r="B96" i="42"/>
  <c r="A96" i="42"/>
  <c r="B95" i="42"/>
  <c r="A95" i="42"/>
  <c r="B94" i="42"/>
  <c r="A94" i="42"/>
  <c r="B93" i="42"/>
  <c r="A93" i="42"/>
  <c r="B92" i="42"/>
  <c r="A92" i="42"/>
  <c r="T99" i="42"/>
  <c r="S99" i="42"/>
  <c r="T98" i="42"/>
  <c r="S98" i="42"/>
  <c r="O98" i="42"/>
  <c r="T97" i="42"/>
  <c r="S97" i="42"/>
  <c r="S96" i="42"/>
  <c r="P136" i="34"/>
  <c r="T96" i="42" s="1"/>
  <c r="T95" i="42"/>
  <c r="S95" i="42"/>
  <c r="T94" i="42"/>
  <c r="S94" i="42"/>
  <c r="T93" i="42"/>
  <c r="S93" i="42"/>
  <c r="T92" i="42"/>
  <c r="S92" i="42"/>
  <c r="P130" i="34"/>
  <c r="P140" i="34"/>
  <c r="O99" i="42"/>
  <c r="P98" i="42"/>
  <c r="S78" i="34"/>
  <c r="S68" i="42" s="1"/>
  <c r="G152" i="41"/>
  <c r="G151" i="41"/>
  <c r="B152" i="41"/>
  <c r="A152" i="41"/>
  <c r="B151" i="41"/>
  <c r="A151" i="41"/>
  <c r="B150" i="41"/>
  <c r="A150" i="41"/>
  <c r="B149" i="41"/>
  <c r="A149" i="41"/>
  <c r="G148" i="41"/>
  <c r="G147" i="41"/>
  <c r="B148" i="41"/>
  <c r="A148" i="41"/>
  <c r="B147" i="41"/>
  <c r="A147" i="41"/>
  <c r="G146" i="41"/>
  <c r="G145" i="41"/>
  <c r="B146" i="41"/>
  <c r="A146" i="41"/>
  <c r="B145" i="41"/>
  <c r="A145" i="41"/>
  <c r="G144" i="41"/>
  <c r="B144" i="41"/>
  <c r="A144" i="41"/>
  <c r="B143" i="41"/>
  <c r="A143" i="41"/>
  <c r="T152" i="41"/>
  <c r="L152" i="41"/>
  <c r="J152" i="41"/>
  <c r="AD152" i="41"/>
  <c r="AC152" i="41"/>
  <c r="AB152" i="41"/>
  <c r="Z152" i="41"/>
  <c r="Y152" i="41"/>
  <c r="U151" i="41"/>
  <c r="T151" i="41"/>
  <c r="O151" i="41"/>
  <c r="M151" i="41"/>
  <c r="L151" i="41"/>
  <c r="J151" i="41"/>
  <c r="I151" i="41"/>
  <c r="C204" i="39"/>
  <c r="C151" i="41" s="1"/>
  <c r="B204" i="39"/>
  <c r="C201" i="39"/>
  <c r="B201" i="39"/>
  <c r="T150" i="41"/>
  <c r="L150" i="41"/>
  <c r="J150" i="41"/>
  <c r="AC150" i="41"/>
  <c r="AA150" i="41"/>
  <c r="Y149" i="41"/>
  <c r="U150" i="41"/>
  <c r="T149" i="41"/>
  <c r="O149" i="41"/>
  <c r="N149" i="41"/>
  <c r="M149" i="41"/>
  <c r="L149" i="41"/>
  <c r="K149" i="41"/>
  <c r="J149" i="41"/>
  <c r="I149" i="41"/>
  <c r="H149" i="41"/>
  <c r="C194" i="39"/>
  <c r="C149" i="41" s="1"/>
  <c r="B194" i="39"/>
  <c r="C191" i="39"/>
  <c r="B191" i="39"/>
  <c r="H148" i="41"/>
  <c r="AC147" i="41"/>
  <c r="O147" i="41"/>
  <c r="M147" i="41"/>
  <c r="L147" i="41"/>
  <c r="K147" i="41"/>
  <c r="J147" i="41"/>
  <c r="C184" i="39"/>
  <c r="B184" i="39"/>
  <c r="C181" i="39"/>
  <c r="B181" i="39"/>
  <c r="W145" i="41"/>
  <c r="V146" i="41"/>
  <c r="O145" i="41"/>
  <c r="M145" i="41"/>
  <c r="L145" i="41"/>
  <c r="J145" i="41"/>
  <c r="I145" i="41"/>
  <c r="J146" i="41"/>
  <c r="C174" i="39"/>
  <c r="C171" i="39"/>
  <c r="B174" i="39"/>
  <c r="B171" i="39"/>
  <c r="J143" i="41"/>
  <c r="H143" i="41"/>
  <c r="R144" i="41"/>
  <c r="L144" i="41"/>
  <c r="J144" i="41"/>
  <c r="O143" i="41"/>
  <c r="L143" i="41"/>
  <c r="M143" i="41"/>
  <c r="AC148" i="41"/>
  <c r="J148" i="41"/>
  <c r="Y148" i="41"/>
  <c r="AA148" i="41"/>
  <c r="T147" i="41"/>
  <c r="K148" i="41"/>
  <c r="K146" i="41"/>
  <c r="T145" i="41"/>
  <c r="T148" i="41"/>
  <c r="C164" i="39"/>
  <c r="C143" i="41" s="1"/>
  <c r="B164" i="39"/>
  <c r="T146" i="41"/>
  <c r="AA144" i="41"/>
  <c r="C161" i="39"/>
  <c r="B161" i="39"/>
  <c r="U146" i="41"/>
  <c r="AA143" i="41"/>
  <c r="T143" i="41"/>
  <c r="AB147" i="41"/>
  <c r="T144" i="41"/>
  <c r="AA179" i="41"/>
  <c r="AA175" i="41"/>
  <c r="T179" i="41"/>
  <c r="T178" i="41"/>
  <c r="T177" i="41"/>
  <c r="T176" i="41"/>
  <c r="T175" i="41"/>
  <c r="T174" i="41"/>
  <c r="T173" i="41"/>
  <c r="T172" i="41"/>
  <c r="AA173" i="41"/>
  <c r="AA172" i="41"/>
  <c r="AA177" i="41"/>
  <c r="AA176" i="41"/>
  <c r="AA178" i="41"/>
  <c r="AB145" i="41"/>
  <c r="AD147" i="41"/>
  <c r="U143" i="41"/>
  <c r="AD145" i="41"/>
  <c r="U144" i="41"/>
  <c r="AB143" i="41"/>
  <c r="L23" i="40"/>
  <c r="S145" i="34"/>
  <c r="S154" i="34"/>
  <c r="S153" i="34"/>
  <c r="S152" i="34"/>
  <c r="S151" i="34"/>
  <c r="S150" i="34"/>
  <c r="S149" i="34"/>
  <c r="S148" i="34"/>
  <c r="S147" i="34"/>
  <c r="S146" i="34"/>
  <c r="S106" i="34"/>
  <c r="S107" i="34" s="1"/>
  <c r="AB118" i="41"/>
  <c r="AB119" i="41" s="1"/>
  <c r="AB116" i="41"/>
  <c r="AB117" i="41" s="1"/>
  <c r="AB114" i="41"/>
  <c r="AB115" i="41" s="1"/>
  <c r="AB112" i="41"/>
  <c r="AB113" i="41" s="1"/>
  <c r="AB110" i="41"/>
  <c r="AB111" i="41" s="1"/>
  <c r="AB108" i="41"/>
  <c r="AB109" i="41" s="1"/>
  <c r="AB106" i="41"/>
  <c r="AB107" i="41" s="1"/>
  <c r="AB104" i="41"/>
  <c r="AB105" i="41" s="1"/>
  <c r="AB102" i="41"/>
  <c r="AB103" i="41" s="1"/>
  <c r="AB100" i="41"/>
  <c r="AB101" i="41" s="1"/>
  <c r="AB98" i="41"/>
  <c r="AB99" i="41" s="1"/>
  <c r="AB94" i="41"/>
  <c r="AB95" i="41" s="1"/>
  <c r="AB90" i="41"/>
  <c r="AB91" i="41" s="1"/>
  <c r="AB88" i="41"/>
  <c r="AB89" i="41" s="1"/>
  <c r="AB86" i="41"/>
  <c r="AB87" i="41" s="1"/>
  <c r="AB84" i="41"/>
  <c r="AB85" i="41" s="1"/>
  <c r="AB82" i="41"/>
  <c r="AB83" i="41" s="1"/>
  <c r="AB80" i="41"/>
  <c r="AB81" i="41" s="1"/>
  <c r="AB78" i="41"/>
  <c r="AB79" i="41" s="1"/>
  <c r="AB70" i="41"/>
  <c r="AB71" i="41" s="1"/>
  <c r="AB174" i="41"/>
  <c r="AB173" i="41"/>
  <c r="E3" i="42"/>
  <c r="D3" i="42"/>
  <c r="C3" i="42"/>
  <c r="Q131" i="41"/>
  <c r="O131" i="41"/>
  <c r="N131" i="41"/>
  <c r="M131" i="41"/>
  <c r="L131" i="41"/>
  <c r="K131" i="41"/>
  <c r="J131" i="41"/>
  <c r="I131" i="41"/>
  <c r="H131" i="41"/>
  <c r="G131" i="41"/>
  <c r="B131" i="41"/>
  <c r="A131" i="41"/>
  <c r="AC130" i="41"/>
  <c r="AC131" i="41" s="1"/>
  <c r="X130" i="41"/>
  <c r="X131" i="41" s="1"/>
  <c r="W130" i="41"/>
  <c r="W131" i="41" s="1"/>
  <c r="V130" i="41"/>
  <c r="V131" i="41" s="1"/>
  <c r="O130" i="41"/>
  <c r="N130" i="41"/>
  <c r="M130" i="41"/>
  <c r="L130" i="41"/>
  <c r="K130" i="41"/>
  <c r="J130" i="41"/>
  <c r="I130" i="41"/>
  <c r="H130" i="41"/>
  <c r="G130" i="41"/>
  <c r="F130" i="41"/>
  <c r="F131" i="41" s="1"/>
  <c r="E130" i="41"/>
  <c r="E131" i="41" s="1"/>
  <c r="D130" i="41"/>
  <c r="D131" i="41" s="1"/>
  <c r="C130" i="41"/>
  <c r="C131" i="41" s="1"/>
  <c r="B130" i="41"/>
  <c r="A130" i="41"/>
  <c r="Q129" i="41"/>
  <c r="O129" i="41"/>
  <c r="N129" i="41"/>
  <c r="M129" i="41"/>
  <c r="L129" i="41"/>
  <c r="K129" i="41"/>
  <c r="J129" i="41"/>
  <c r="I129" i="41"/>
  <c r="H129" i="41"/>
  <c r="G129" i="41"/>
  <c r="B129" i="41"/>
  <c r="A129" i="41"/>
  <c r="AC128" i="41"/>
  <c r="AC129" i="41" s="1"/>
  <c r="X128" i="41"/>
  <c r="X129" i="41" s="1"/>
  <c r="W128" i="41"/>
  <c r="W129" i="41" s="1"/>
  <c r="V128" i="41"/>
  <c r="V129" i="41" s="1"/>
  <c r="O128" i="41"/>
  <c r="N128" i="41"/>
  <c r="M128" i="41"/>
  <c r="L128" i="41"/>
  <c r="K128" i="41"/>
  <c r="J128" i="41"/>
  <c r="I128" i="41"/>
  <c r="H128" i="41"/>
  <c r="G128" i="41"/>
  <c r="F128" i="41"/>
  <c r="F129" i="41" s="1"/>
  <c r="E128" i="41"/>
  <c r="E129" i="41" s="1"/>
  <c r="D128" i="41"/>
  <c r="D129" i="41" s="1"/>
  <c r="C128" i="41"/>
  <c r="C129" i="41" s="1"/>
  <c r="B128" i="41"/>
  <c r="A128" i="41"/>
  <c r="Q127" i="41"/>
  <c r="O127" i="41"/>
  <c r="N127" i="41"/>
  <c r="M127" i="41"/>
  <c r="L127" i="41"/>
  <c r="K127" i="41"/>
  <c r="J127" i="41"/>
  <c r="I127" i="41"/>
  <c r="H127" i="41"/>
  <c r="G127" i="41"/>
  <c r="B127" i="41"/>
  <c r="A127" i="41"/>
  <c r="AC126" i="41"/>
  <c r="AC127" i="41" s="1"/>
  <c r="X126" i="41"/>
  <c r="X127" i="41" s="1"/>
  <c r="W126" i="41"/>
  <c r="W127" i="41" s="1"/>
  <c r="V126" i="41"/>
  <c r="V127" i="41" s="1"/>
  <c r="O126" i="41"/>
  <c r="N126" i="41"/>
  <c r="M126" i="41"/>
  <c r="L126" i="41"/>
  <c r="K126" i="41"/>
  <c r="J126" i="41"/>
  <c r="I126" i="41"/>
  <c r="H126" i="41"/>
  <c r="G126" i="41"/>
  <c r="F126" i="41"/>
  <c r="F127" i="41" s="1"/>
  <c r="E126" i="41"/>
  <c r="E127" i="41" s="1"/>
  <c r="D126" i="41"/>
  <c r="D127" i="41" s="1"/>
  <c r="C126" i="41"/>
  <c r="C127" i="41" s="1"/>
  <c r="B126" i="41"/>
  <c r="A126" i="41"/>
  <c r="Q125" i="41"/>
  <c r="O125" i="41"/>
  <c r="N125" i="41"/>
  <c r="M125" i="41"/>
  <c r="L125" i="41"/>
  <c r="K125" i="41"/>
  <c r="J125" i="41"/>
  <c r="I125" i="41"/>
  <c r="H125" i="41"/>
  <c r="G125" i="41"/>
  <c r="B125" i="41"/>
  <c r="A125" i="41"/>
  <c r="AC124" i="41"/>
  <c r="AC125" i="41" s="1"/>
  <c r="X124" i="41"/>
  <c r="X125" i="41" s="1"/>
  <c r="W124" i="41"/>
  <c r="W125" i="41" s="1"/>
  <c r="V124" i="41"/>
  <c r="V125" i="41" s="1"/>
  <c r="O124" i="41"/>
  <c r="N124" i="41"/>
  <c r="M124" i="41"/>
  <c r="L124" i="41"/>
  <c r="K124" i="41"/>
  <c r="J124" i="41"/>
  <c r="I124" i="41"/>
  <c r="H124" i="41"/>
  <c r="G124" i="41"/>
  <c r="F124" i="41"/>
  <c r="F125" i="41" s="1"/>
  <c r="E124" i="41"/>
  <c r="E125" i="41" s="1"/>
  <c r="D124" i="41"/>
  <c r="D125" i="41" s="1"/>
  <c r="C124" i="41"/>
  <c r="C125" i="41" s="1"/>
  <c r="B124" i="41"/>
  <c r="A124" i="41"/>
  <c r="Q123" i="41"/>
  <c r="O123" i="41"/>
  <c r="N123" i="41"/>
  <c r="M123" i="41"/>
  <c r="L123" i="41"/>
  <c r="K123" i="41"/>
  <c r="J123" i="41"/>
  <c r="I123" i="41"/>
  <c r="H123" i="41"/>
  <c r="G123" i="41"/>
  <c r="B123" i="41"/>
  <c r="A123" i="41"/>
  <c r="AC122" i="41"/>
  <c r="AC123" i="41" s="1"/>
  <c r="X122" i="41"/>
  <c r="X123" i="41" s="1"/>
  <c r="W122" i="41"/>
  <c r="W123" i="41" s="1"/>
  <c r="V122" i="41"/>
  <c r="V123" i="41" s="1"/>
  <c r="O122" i="41"/>
  <c r="N122" i="41"/>
  <c r="M122" i="41"/>
  <c r="L122" i="41"/>
  <c r="K122" i="41"/>
  <c r="J122" i="41"/>
  <c r="I122" i="41"/>
  <c r="H122" i="41"/>
  <c r="G122" i="41"/>
  <c r="F122" i="41"/>
  <c r="F123" i="41" s="1"/>
  <c r="E122" i="41"/>
  <c r="E123" i="41" s="1"/>
  <c r="D122" i="41"/>
  <c r="D123" i="41" s="1"/>
  <c r="C122" i="41"/>
  <c r="C123" i="41" s="1"/>
  <c r="B122" i="41"/>
  <c r="A122" i="41"/>
  <c r="Q121" i="41"/>
  <c r="O121" i="41"/>
  <c r="N121" i="41"/>
  <c r="M121" i="41"/>
  <c r="L121" i="41"/>
  <c r="K121" i="41"/>
  <c r="J121" i="41"/>
  <c r="I121" i="41"/>
  <c r="H121" i="41"/>
  <c r="G121" i="41"/>
  <c r="B121" i="41"/>
  <c r="A121" i="41"/>
  <c r="AC120" i="41"/>
  <c r="AC121" i="41" s="1"/>
  <c r="X120" i="41"/>
  <c r="X121" i="41" s="1"/>
  <c r="W120" i="41"/>
  <c r="W121" i="41" s="1"/>
  <c r="V120" i="41"/>
  <c r="V121" i="41" s="1"/>
  <c r="O120" i="41"/>
  <c r="N120" i="41"/>
  <c r="M120" i="41"/>
  <c r="L120" i="41"/>
  <c r="K120" i="41"/>
  <c r="J120" i="41"/>
  <c r="I120" i="41"/>
  <c r="H120" i="41"/>
  <c r="G120" i="41"/>
  <c r="F120" i="41"/>
  <c r="F121" i="41" s="1"/>
  <c r="D120" i="41"/>
  <c r="D121" i="41" s="1"/>
  <c r="B120" i="41"/>
  <c r="A120" i="41"/>
  <c r="Q119" i="41"/>
  <c r="O119" i="41"/>
  <c r="N119" i="41"/>
  <c r="M119" i="41"/>
  <c r="L119" i="41"/>
  <c r="K119" i="41"/>
  <c r="J119" i="41"/>
  <c r="I119" i="41"/>
  <c r="H119" i="41"/>
  <c r="G119" i="41"/>
  <c r="B119" i="41"/>
  <c r="A119" i="41"/>
  <c r="AC118" i="41"/>
  <c r="AC119" i="41" s="1"/>
  <c r="X118" i="41"/>
  <c r="X119" i="41" s="1"/>
  <c r="W118" i="41"/>
  <c r="W119" i="41" s="1"/>
  <c r="V118" i="41"/>
  <c r="V119" i="41" s="1"/>
  <c r="O118" i="41"/>
  <c r="N118" i="41"/>
  <c r="M118" i="41"/>
  <c r="L118" i="41"/>
  <c r="K118" i="41"/>
  <c r="J118" i="41"/>
  <c r="I118" i="41"/>
  <c r="H118" i="41"/>
  <c r="G118" i="41"/>
  <c r="F118" i="41"/>
  <c r="F119" i="41" s="1"/>
  <c r="E118" i="41"/>
  <c r="E119" i="41" s="1"/>
  <c r="D118" i="41"/>
  <c r="D119" i="41" s="1"/>
  <c r="C118" i="41"/>
  <c r="C119" i="41" s="1"/>
  <c r="B118" i="41"/>
  <c r="A118" i="41"/>
  <c r="Q117" i="41"/>
  <c r="O117" i="41"/>
  <c r="N117" i="41"/>
  <c r="M117" i="41"/>
  <c r="L117" i="41"/>
  <c r="K117" i="41"/>
  <c r="J117" i="41"/>
  <c r="I117" i="41"/>
  <c r="H117" i="41"/>
  <c r="G117" i="41"/>
  <c r="B117" i="41"/>
  <c r="A117" i="41"/>
  <c r="AC116" i="41"/>
  <c r="AC117" i="41" s="1"/>
  <c r="X116" i="41"/>
  <c r="X117" i="41" s="1"/>
  <c r="W116" i="41"/>
  <c r="W117" i="41" s="1"/>
  <c r="V116" i="41"/>
  <c r="V117" i="41" s="1"/>
  <c r="O116" i="41"/>
  <c r="N116" i="41"/>
  <c r="M116" i="41"/>
  <c r="L116" i="41"/>
  <c r="K116" i="41"/>
  <c r="J116" i="41"/>
  <c r="I116" i="41"/>
  <c r="H116" i="41"/>
  <c r="G116" i="41"/>
  <c r="F116" i="41"/>
  <c r="F117" i="41" s="1"/>
  <c r="D116" i="41"/>
  <c r="D117" i="41" s="1"/>
  <c r="B116" i="41"/>
  <c r="A116" i="41"/>
  <c r="Q115" i="41"/>
  <c r="O115" i="41"/>
  <c r="N115" i="41"/>
  <c r="M115" i="41"/>
  <c r="L115" i="41"/>
  <c r="K115" i="41"/>
  <c r="J115" i="41"/>
  <c r="I115" i="41"/>
  <c r="H115" i="41"/>
  <c r="G115" i="41"/>
  <c r="B115" i="41"/>
  <c r="A115" i="41"/>
  <c r="AC114" i="41"/>
  <c r="AC115" i="41" s="1"/>
  <c r="X114" i="41"/>
  <c r="X115" i="41" s="1"/>
  <c r="W114" i="41"/>
  <c r="W115" i="41" s="1"/>
  <c r="V114" i="41"/>
  <c r="V115" i="41" s="1"/>
  <c r="O114" i="41"/>
  <c r="N114" i="41"/>
  <c r="M114" i="41"/>
  <c r="L114" i="41"/>
  <c r="K114" i="41"/>
  <c r="J114" i="41"/>
  <c r="I114" i="41"/>
  <c r="H114" i="41"/>
  <c r="G114" i="41"/>
  <c r="F114" i="41"/>
  <c r="F115" i="41" s="1"/>
  <c r="D114" i="41"/>
  <c r="D115" i="41" s="1"/>
  <c r="C114" i="41"/>
  <c r="C115" i="41" s="1"/>
  <c r="B114" i="41"/>
  <c r="A114" i="41"/>
  <c r="Q113" i="41"/>
  <c r="O113" i="41"/>
  <c r="N113" i="41"/>
  <c r="M113" i="41"/>
  <c r="L113" i="41"/>
  <c r="K113" i="41"/>
  <c r="J113" i="41"/>
  <c r="I113" i="41"/>
  <c r="H113" i="41"/>
  <c r="G113" i="41"/>
  <c r="B113" i="41"/>
  <c r="A113" i="41"/>
  <c r="AC112" i="41"/>
  <c r="AC113" i="41" s="1"/>
  <c r="X112" i="41"/>
  <c r="X113" i="41" s="1"/>
  <c r="W112" i="41"/>
  <c r="W113" i="41" s="1"/>
  <c r="V112" i="41"/>
  <c r="V113" i="41" s="1"/>
  <c r="O112" i="41"/>
  <c r="N112" i="41"/>
  <c r="M112" i="41"/>
  <c r="L112" i="41"/>
  <c r="K112" i="41"/>
  <c r="J112" i="41"/>
  <c r="I112" i="41"/>
  <c r="H112" i="41"/>
  <c r="G112" i="41"/>
  <c r="F112" i="41"/>
  <c r="F113" i="41" s="1"/>
  <c r="D112" i="41"/>
  <c r="D113" i="41" s="1"/>
  <c r="B112" i="41"/>
  <c r="A112" i="41"/>
  <c r="Q111" i="41"/>
  <c r="O111" i="41"/>
  <c r="N111" i="41"/>
  <c r="M111" i="41"/>
  <c r="L111" i="41"/>
  <c r="K111" i="41"/>
  <c r="J111" i="41"/>
  <c r="I111" i="41"/>
  <c r="H111" i="41"/>
  <c r="G111" i="41"/>
  <c r="B111" i="41"/>
  <c r="A111" i="41"/>
  <c r="AC110" i="41"/>
  <c r="AC111" i="41" s="1"/>
  <c r="X110" i="41"/>
  <c r="X111" i="41" s="1"/>
  <c r="W110" i="41"/>
  <c r="W111" i="41" s="1"/>
  <c r="V110" i="41"/>
  <c r="V111" i="41" s="1"/>
  <c r="O110" i="41"/>
  <c r="N110" i="41"/>
  <c r="M110" i="41"/>
  <c r="L110" i="41"/>
  <c r="K110" i="41"/>
  <c r="J110" i="41"/>
  <c r="I110" i="41"/>
  <c r="H110" i="41"/>
  <c r="G110" i="41"/>
  <c r="F110" i="41"/>
  <c r="F111" i="41" s="1"/>
  <c r="E110" i="41"/>
  <c r="E111" i="41" s="1"/>
  <c r="D110" i="41"/>
  <c r="D111" i="41" s="1"/>
  <c r="C110" i="41"/>
  <c r="C111" i="41" s="1"/>
  <c r="B110" i="41"/>
  <c r="A110" i="41"/>
  <c r="Q109" i="41"/>
  <c r="O109" i="41"/>
  <c r="N109" i="41"/>
  <c r="M109" i="41"/>
  <c r="L109" i="41"/>
  <c r="K109" i="41"/>
  <c r="J109" i="41"/>
  <c r="I109" i="41"/>
  <c r="H109" i="41"/>
  <c r="G109" i="41"/>
  <c r="B109" i="41"/>
  <c r="A109" i="41"/>
  <c r="AC108" i="41"/>
  <c r="AC109" i="41" s="1"/>
  <c r="X108" i="41"/>
  <c r="X109" i="41" s="1"/>
  <c r="W108" i="41"/>
  <c r="W109" i="41" s="1"/>
  <c r="V108" i="41"/>
  <c r="V109" i="41" s="1"/>
  <c r="O108" i="41"/>
  <c r="N108" i="41"/>
  <c r="M108" i="41"/>
  <c r="L108" i="41"/>
  <c r="K108" i="41"/>
  <c r="J108" i="41"/>
  <c r="I108" i="41"/>
  <c r="H108" i="41"/>
  <c r="G108" i="41"/>
  <c r="F108" i="41"/>
  <c r="F109" i="41" s="1"/>
  <c r="D108" i="41"/>
  <c r="D109" i="41" s="1"/>
  <c r="B108" i="41"/>
  <c r="A108" i="41"/>
  <c r="Q107" i="41"/>
  <c r="O107" i="41"/>
  <c r="N107" i="41"/>
  <c r="M107" i="41"/>
  <c r="L107" i="41"/>
  <c r="K107" i="41"/>
  <c r="J107" i="41"/>
  <c r="I107" i="41"/>
  <c r="H107" i="41"/>
  <c r="G107" i="41"/>
  <c r="B107" i="41"/>
  <c r="A107" i="41"/>
  <c r="AC106" i="41"/>
  <c r="AC107" i="41" s="1"/>
  <c r="X106" i="41"/>
  <c r="X107" i="41" s="1"/>
  <c r="W106" i="41"/>
  <c r="W107" i="41" s="1"/>
  <c r="V106" i="41"/>
  <c r="V107" i="41" s="1"/>
  <c r="O106" i="41"/>
  <c r="N106" i="41"/>
  <c r="M106" i="41"/>
  <c r="L106" i="41"/>
  <c r="K106" i="41"/>
  <c r="J106" i="41"/>
  <c r="I106" i="41"/>
  <c r="H106" i="41"/>
  <c r="G106" i="41"/>
  <c r="F106" i="41"/>
  <c r="F107" i="41" s="1"/>
  <c r="E106" i="41"/>
  <c r="E107" i="41" s="1"/>
  <c r="D106" i="41"/>
  <c r="D107" i="41" s="1"/>
  <c r="C106" i="41"/>
  <c r="C107" i="41" s="1"/>
  <c r="B106" i="41"/>
  <c r="A106" i="41"/>
  <c r="Q105" i="41"/>
  <c r="O105" i="41"/>
  <c r="N105" i="41"/>
  <c r="M105" i="41"/>
  <c r="L105" i="41"/>
  <c r="K105" i="41"/>
  <c r="J105" i="41"/>
  <c r="I105" i="41"/>
  <c r="H105" i="41"/>
  <c r="G105" i="41"/>
  <c r="B105" i="41"/>
  <c r="A105" i="41"/>
  <c r="AC104" i="41"/>
  <c r="AC105" i="41" s="1"/>
  <c r="X104" i="41"/>
  <c r="X105" i="41" s="1"/>
  <c r="W104" i="41"/>
  <c r="W105" i="41" s="1"/>
  <c r="V104" i="41"/>
  <c r="V105" i="41" s="1"/>
  <c r="O104" i="41"/>
  <c r="N104" i="41"/>
  <c r="M104" i="41"/>
  <c r="L104" i="41"/>
  <c r="K104" i="41"/>
  <c r="J104" i="41"/>
  <c r="I104" i="41"/>
  <c r="H104" i="41"/>
  <c r="G104" i="41"/>
  <c r="F104" i="41"/>
  <c r="F105" i="41" s="1"/>
  <c r="D104" i="41"/>
  <c r="D105" i="41" s="1"/>
  <c r="B104" i="41"/>
  <c r="A104" i="41"/>
  <c r="Q103" i="41"/>
  <c r="O103" i="41"/>
  <c r="N103" i="41"/>
  <c r="M103" i="41"/>
  <c r="L103" i="41"/>
  <c r="K103" i="41"/>
  <c r="J103" i="41"/>
  <c r="I103" i="41"/>
  <c r="H103" i="41"/>
  <c r="G103" i="41"/>
  <c r="B103" i="41"/>
  <c r="A103" i="41"/>
  <c r="AC102" i="41"/>
  <c r="AC103" i="41" s="1"/>
  <c r="X102" i="41"/>
  <c r="X103" i="41" s="1"/>
  <c r="W102" i="41"/>
  <c r="W103" i="41" s="1"/>
  <c r="V102" i="41"/>
  <c r="V103" i="41" s="1"/>
  <c r="O102" i="41"/>
  <c r="N102" i="41"/>
  <c r="M102" i="41"/>
  <c r="L102" i="41"/>
  <c r="K102" i="41"/>
  <c r="J102" i="41"/>
  <c r="I102" i="41"/>
  <c r="H102" i="41"/>
  <c r="G102" i="41"/>
  <c r="F102" i="41"/>
  <c r="F103" i="41" s="1"/>
  <c r="E102" i="41"/>
  <c r="E103" i="41" s="1"/>
  <c r="D102" i="41"/>
  <c r="D103" i="41" s="1"/>
  <c r="C102" i="41"/>
  <c r="C103" i="41" s="1"/>
  <c r="B102" i="41"/>
  <c r="A102" i="41"/>
  <c r="Q101" i="41"/>
  <c r="O101" i="41"/>
  <c r="N101" i="41"/>
  <c r="M101" i="41"/>
  <c r="L101" i="41"/>
  <c r="K101" i="41"/>
  <c r="J101" i="41"/>
  <c r="I101" i="41"/>
  <c r="H101" i="41"/>
  <c r="G101" i="41"/>
  <c r="B101" i="41"/>
  <c r="A101" i="41"/>
  <c r="AC100" i="41"/>
  <c r="AC101" i="41" s="1"/>
  <c r="X100" i="41"/>
  <c r="X101" i="41" s="1"/>
  <c r="W100" i="41"/>
  <c r="W101" i="41" s="1"/>
  <c r="V100" i="41"/>
  <c r="V101" i="41" s="1"/>
  <c r="O100" i="41"/>
  <c r="N100" i="41"/>
  <c r="M100" i="41"/>
  <c r="L100" i="41"/>
  <c r="K100" i="41"/>
  <c r="J100" i="41"/>
  <c r="I100" i="41"/>
  <c r="H100" i="41"/>
  <c r="G100" i="41"/>
  <c r="F100" i="41"/>
  <c r="F101" i="41" s="1"/>
  <c r="D100" i="41"/>
  <c r="D101" i="41" s="1"/>
  <c r="B100" i="41"/>
  <c r="A100" i="41"/>
  <c r="Q99" i="41"/>
  <c r="O99" i="41"/>
  <c r="N99" i="41"/>
  <c r="M99" i="41"/>
  <c r="L99" i="41"/>
  <c r="K99" i="41"/>
  <c r="J99" i="41"/>
  <c r="I99" i="41"/>
  <c r="H99" i="41"/>
  <c r="G99" i="41"/>
  <c r="B99" i="41"/>
  <c r="A99" i="41"/>
  <c r="AC98" i="41"/>
  <c r="AC99" i="41" s="1"/>
  <c r="X98" i="41"/>
  <c r="X99" i="41" s="1"/>
  <c r="W98" i="41"/>
  <c r="W99" i="41" s="1"/>
  <c r="V98" i="41"/>
  <c r="V99" i="41" s="1"/>
  <c r="O98" i="41"/>
  <c r="N98" i="41"/>
  <c r="M98" i="41"/>
  <c r="L98" i="41"/>
  <c r="K98" i="41"/>
  <c r="J98" i="41"/>
  <c r="I98" i="41"/>
  <c r="H98" i="41"/>
  <c r="G98" i="41"/>
  <c r="F98" i="41"/>
  <c r="F99" i="41" s="1"/>
  <c r="D98" i="41"/>
  <c r="D99" i="41" s="1"/>
  <c r="C98" i="41"/>
  <c r="C99" i="41" s="1"/>
  <c r="B98" i="41"/>
  <c r="A98" i="41"/>
  <c r="Q97" i="41"/>
  <c r="O97" i="41"/>
  <c r="N97" i="41"/>
  <c r="M97" i="41"/>
  <c r="L97" i="41"/>
  <c r="K97" i="41"/>
  <c r="J97" i="41"/>
  <c r="I97" i="41"/>
  <c r="H97" i="41"/>
  <c r="G97" i="41"/>
  <c r="B97" i="41"/>
  <c r="A97" i="41"/>
  <c r="AC96" i="41"/>
  <c r="AC97" i="41" s="1"/>
  <c r="X96" i="41"/>
  <c r="X97" i="41" s="1"/>
  <c r="W96" i="41"/>
  <c r="W97" i="41" s="1"/>
  <c r="V96" i="41"/>
  <c r="V97" i="41" s="1"/>
  <c r="O96" i="41"/>
  <c r="N96" i="41"/>
  <c r="M96" i="41"/>
  <c r="L96" i="41"/>
  <c r="K96" i="41"/>
  <c r="J96" i="41"/>
  <c r="I96" i="41"/>
  <c r="H96" i="41"/>
  <c r="G96" i="41"/>
  <c r="F96" i="41"/>
  <c r="F97" i="41" s="1"/>
  <c r="D96" i="41"/>
  <c r="D97" i="41" s="1"/>
  <c r="B96" i="41"/>
  <c r="A96" i="41"/>
  <c r="Q95" i="41"/>
  <c r="O95" i="41"/>
  <c r="N95" i="41"/>
  <c r="M95" i="41"/>
  <c r="L95" i="41"/>
  <c r="K95" i="41"/>
  <c r="J95" i="41"/>
  <c r="I95" i="41"/>
  <c r="H95" i="41"/>
  <c r="G95" i="41"/>
  <c r="B95" i="41"/>
  <c r="A95" i="41"/>
  <c r="AC94" i="41"/>
  <c r="AC95" i="41" s="1"/>
  <c r="X94" i="41"/>
  <c r="X95" i="41" s="1"/>
  <c r="W94" i="41"/>
  <c r="W95" i="41" s="1"/>
  <c r="V94" i="41"/>
  <c r="V95" i="41" s="1"/>
  <c r="O94" i="41"/>
  <c r="N94" i="41"/>
  <c r="M94" i="41"/>
  <c r="L94" i="41"/>
  <c r="K94" i="41"/>
  <c r="J94" i="41"/>
  <c r="I94" i="41"/>
  <c r="H94" i="41"/>
  <c r="G94" i="41"/>
  <c r="F94" i="41"/>
  <c r="F95" i="41" s="1"/>
  <c r="E94" i="41"/>
  <c r="E95" i="41" s="1"/>
  <c r="D94" i="41"/>
  <c r="D95" i="41" s="1"/>
  <c r="C94" i="41"/>
  <c r="C95" i="41" s="1"/>
  <c r="B94" i="41"/>
  <c r="A94" i="41"/>
  <c r="Q93" i="41"/>
  <c r="O93" i="41"/>
  <c r="N93" i="41"/>
  <c r="M93" i="41"/>
  <c r="L93" i="41"/>
  <c r="K93" i="41"/>
  <c r="J93" i="41"/>
  <c r="I93" i="41"/>
  <c r="H93" i="41"/>
  <c r="G93" i="41"/>
  <c r="B93" i="41"/>
  <c r="A93" i="41"/>
  <c r="AC92" i="41"/>
  <c r="AC93" i="41" s="1"/>
  <c r="X92" i="41"/>
  <c r="X93" i="41" s="1"/>
  <c r="W92" i="41"/>
  <c r="W93" i="41" s="1"/>
  <c r="V92" i="41"/>
  <c r="V93" i="41" s="1"/>
  <c r="O92" i="41"/>
  <c r="N92" i="41"/>
  <c r="M92" i="41"/>
  <c r="L92" i="41"/>
  <c r="K92" i="41"/>
  <c r="J92" i="41"/>
  <c r="I92" i="41"/>
  <c r="H92" i="41"/>
  <c r="G92" i="41"/>
  <c r="F92" i="41"/>
  <c r="F93" i="41" s="1"/>
  <c r="D92" i="41"/>
  <c r="D93" i="41" s="1"/>
  <c r="B92" i="41"/>
  <c r="A92" i="41"/>
  <c r="Q91" i="41"/>
  <c r="O91" i="41"/>
  <c r="N91" i="41"/>
  <c r="M91" i="41"/>
  <c r="L91" i="41"/>
  <c r="K91" i="41"/>
  <c r="J91" i="41"/>
  <c r="I91" i="41"/>
  <c r="H91" i="41"/>
  <c r="G91" i="41"/>
  <c r="B91" i="41"/>
  <c r="A91" i="41"/>
  <c r="AC90" i="41"/>
  <c r="AC91" i="41" s="1"/>
  <c r="X90" i="41"/>
  <c r="X91" i="41" s="1"/>
  <c r="W90" i="41"/>
  <c r="W91" i="41" s="1"/>
  <c r="V90" i="41"/>
  <c r="V91" i="41" s="1"/>
  <c r="O90" i="41"/>
  <c r="N90" i="41"/>
  <c r="M90" i="41"/>
  <c r="L90" i="41"/>
  <c r="K90" i="41"/>
  <c r="J90" i="41"/>
  <c r="I90" i="41"/>
  <c r="H90" i="41"/>
  <c r="G90" i="41"/>
  <c r="F90" i="41"/>
  <c r="F91" i="41" s="1"/>
  <c r="E90" i="41"/>
  <c r="E91" i="41" s="1"/>
  <c r="D90" i="41"/>
  <c r="D91" i="41" s="1"/>
  <c r="C90" i="41"/>
  <c r="C91" i="41" s="1"/>
  <c r="B90" i="41"/>
  <c r="A90" i="41"/>
  <c r="Q89" i="41"/>
  <c r="O89" i="41"/>
  <c r="N89" i="41"/>
  <c r="M89" i="41"/>
  <c r="L89" i="41"/>
  <c r="K89" i="41"/>
  <c r="J89" i="41"/>
  <c r="I89" i="41"/>
  <c r="H89" i="41"/>
  <c r="G89" i="41"/>
  <c r="B89" i="41"/>
  <c r="A89" i="41"/>
  <c r="AC88" i="41"/>
  <c r="AC89" i="41" s="1"/>
  <c r="X88" i="41"/>
  <c r="X89" i="41" s="1"/>
  <c r="W88" i="41"/>
  <c r="W89" i="41" s="1"/>
  <c r="V88" i="41"/>
  <c r="V89" i="41" s="1"/>
  <c r="O88" i="41"/>
  <c r="N88" i="41"/>
  <c r="M88" i="41"/>
  <c r="L88" i="41"/>
  <c r="K88" i="41"/>
  <c r="J88" i="41"/>
  <c r="I88" i="41"/>
  <c r="H88" i="41"/>
  <c r="G88" i="41"/>
  <c r="F88" i="41"/>
  <c r="F89" i="41" s="1"/>
  <c r="D88" i="41"/>
  <c r="D89" i="41" s="1"/>
  <c r="B88" i="41"/>
  <c r="A88" i="41"/>
  <c r="Q87" i="41"/>
  <c r="O87" i="41"/>
  <c r="N87" i="41"/>
  <c r="M87" i="41"/>
  <c r="L87" i="41"/>
  <c r="K87" i="41"/>
  <c r="J87" i="41"/>
  <c r="I87" i="41"/>
  <c r="H87" i="41"/>
  <c r="G87" i="41"/>
  <c r="B87" i="41"/>
  <c r="A87" i="41"/>
  <c r="AC86" i="41"/>
  <c r="AC87" i="41" s="1"/>
  <c r="X86" i="41"/>
  <c r="X87" i="41" s="1"/>
  <c r="W86" i="41"/>
  <c r="W87" i="41" s="1"/>
  <c r="V86" i="41"/>
  <c r="V87" i="41" s="1"/>
  <c r="O86" i="41"/>
  <c r="N86" i="41"/>
  <c r="M86" i="41"/>
  <c r="L86" i="41"/>
  <c r="K86" i="41"/>
  <c r="J86" i="41"/>
  <c r="I86" i="41"/>
  <c r="H86" i="41"/>
  <c r="G86" i="41"/>
  <c r="F86" i="41"/>
  <c r="F87" i="41" s="1"/>
  <c r="E86" i="41"/>
  <c r="E87" i="41" s="1"/>
  <c r="D86" i="41"/>
  <c r="D87" i="41" s="1"/>
  <c r="C86" i="41"/>
  <c r="C87" i="41" s="1"/>
  <c r="B86" i="41"/>
  <c r="A86" i="41"/>
  <c r="Q85" i="41"/>
  <c r="O85" i="41"/>
  <c r="N85" i="41"/>
  <c r="M85" i="41"/>
  <c r="L85" i="41"/>
  <c r="K85" i="41"/>
  <c r="J85" i="41"/>
  <c r="I85" i="41"/>
  <c r="H85" i="41"/>
  <c r="G85" i="41"/>
  <c r="B85" i="41"/>
  <c r="A85" i="41"/>
  <c r="AC84" i="41"/>
  <c r="AC85" i="41" s="1"/>
  <c r="X84" i="41"/>
  <c r="X85" i="41" s="1"/>
  <c r="W84" i="41"/>
  <c r="W85" i="41" s="1"/>
  <c r="V84" i="41"/>
  <c r="V85" i="41" s="1"/>
  <c r="O84" i="41"/>
  <c r="N84" i="41"/>
  <c r="M84" i="41"/>
  <c r="L84" i="41"/>
  <c r="K84" i="41"/>
  <c r="J84" i="41"/>
  <c r="I84" i="41"/>
  <c r="H84" i="41"/>
  <c r="G84" i="41"/>
  <c r="F84" i="41"/>
  <c r="F85" i="41" s="1"/>
  <c r="D84" i="41"/>
  <c r="D85" i="41" s="1"/>
  <c r="B84" i="41"/>
  <c r="A84" i="41"/>
  <c r="Q83" i="41"/>
  <c r="O83" i="41"/>
  <c r="N83" i="41"/>
  <c r="M83" i="41"/>
  <c r="L83" i="41"/>
  <c r="K83" i="41"/>
  <c r="J83" i="41"/>
  <c r="I83" i="41"/>
  <c r="H83" i="41"/>
  <c r="G83" i="41"/>
  <c r="B83" i="41"/>
  <c r="A83" i="41"/>
  <c r="AC82" i="41"/>
  <c r="AC83" i="41" s="1"/>
  <c r="X82" i="41"/>
  <c r="X83" i="41" s="1"/>
  <c r="W82" i="41"/>
  <c r="W83" i="41" s="1"/>
  <c r="V82" i="41"/>
  <c r="V83" i="41" s="1"/>
  <c r="O82" i="41"/>
  <c r="N82" i="41"/>
  <c r="M82" i="41"/>
  <c r="L82" i="41"/>
  <c r="K82" i="41"/>
  <c r="J82" i="41"/>
  <c r="I82" i="41"/>
  <c r="H82" i="41"/>
  <c r="G82" i="41"/>
  <c r="F82" i="41"/>
  <c r="F83" i="41" s="1"/>
  <c r="D82" i="41"/>
  <c r="D83" i="41" s="1"/>
  <c r="C82" i="41"/>
  <c r="C83" i="41" s="1"/>
  <c r="B82" i="41"/>
  <c r="A82" i="41"/>
  <c r="Q81" i="41"/>
  <c r="O81" i="41"/>
  <c r="N81" i="41"/>
  <c r="M81" i="41"/>
  <c r="L81" i="41"/>
  <c r="K81" i="41"/>
  <c r="J81" i="41"/>
  <c r="I81" i="41"/>
  <c r="H81" i="41"/>
  <c r="G81" i="41"/>
  <c r="B81" i="41"/>
  <c r="A81" i="41"/>
  <c r="AC80" i="41"/>
  <c r="AC81" i="41" s="1"/>
  <c r="X80" i="41"/>
  <c r="X81" i="41" s="1"/>
  <c r="W80" i="41"/>
  <c r="W81" i="41" s="1"/>
  <c r="V80" i="41"/>
  <c r="V81" i="41" s="1"/>
  <c r="O80" i="41"/>
  <c r="N80" i="41"/>
  <c r="M80" i="41"/>
  <c r="L80" i="41"/>
  <c r="K80" i="41"/>
  <c r="J80" i="41"/>
  <c r="I80" i="41"/>
  <c r="H80" i="41"/>
  <c r="G80" i="41"/>
  <c r="F80" i="41"/>
  <c r="F81" i="41" s="1"/>
  <c r="D80" i="41"/>
  <c r="D81" i="41" s="1"/>
  <c r="B80" i="41"/>
  <c r="A80" i="41"/>
  <c r="Q79" i="41"/>
  <c r="O79" i="41"/>
  <c r="N79" i="41"/>
  <c r="M79" i="41"/>
  <c r="L79" i="41"/>
  <c r="K79" i="41"/>
  <c r="J79" i="41"/>
  <c r="I79" i="41"/>
  <c r="H79" i="41"/>
  <c r="G79" i="41"/>
  <c r="B79" i="41"/>
  <c r="A79" i="41"/>
  <c r="AC78" i="41"/>
  <c r="AC79" i="41" s="1"/>
  <c r="X78" i="41"/>
  <c r="X79" i="41" s="1"/>
  <c r="W78" i="41"/>
  <c r="W79" i="41" s="1"/>
  <c r="V78" i="41"/>
  <c r="V79" i="41" s="1"/>
  <c r="O78" i="41"/>
  <c r="N78" i="41"/>
  <c r="M78" i="41"/>
  <c r="L78" i="41"/>
  <c r="K78" i="41"/>
  <c r="J78" i="41"/>
  <c r="I78" i="41"/>
  <c r="H78" i="41"/>
  <c r="G78" i="41"/>
  <c r="F78" i="41"/>
  <c r="F79" i="41" s="1"/>
  <c r="E78" i="41"/>
  <c r="E79" i="41" s="1"/>
  <c r="D78" i="41"/>
  <c r="D79" i="41" s="1"/>
  <c r="C78" i="41"/>
  <c r="C79" i="41" s="1"/>
  <c r="B78" i="41"/>
  <c r="A78" i="41"/>
  <c r="Q77" i="41"/>
  <c r="O77" i="41"/>
  <c r="N77" i="41"/>
  <c r="M77" i="41"/>
  <c r="L77" i="41"/>
  <c r="K77" i="41"/>
  <c r="J77" i="41"/>
  <c r="I77" i="41"/>
  <c r="H77" i="41"/>
  <c r="G77" i="41"/>
  <c r="B77" i="41"/>
  <c r="A77" i="41"/>
  <c r="AC76" i="41"/>
  <c r="AC77" i="41" s="1"/>
  <c r="X76" i="41"/>
  <c r="X77" i="41" s="1"/>
  <c r="W76" i="41"/>
  <c r="W77" i="41" s="1"/>
  <c r="V76" i="41"/>
  <c r="V77" i="41" s="1"/>
  <c r="O76" i="41"/>
  <c r="N76" i="41"/>
  <c r="M76" i="41"/>
  <c r="L76" i="41"/>
  <c r="K76" i="41"/>
  <c r="J76" i="41"/>
  <c r="I76" i="41"/>
  <c r="H76" i="41"/>
  <c r="G76" i="41"/>
  <c r="F76" i="41"/>
  <c r="F77" i="41" s="1"/>
  <c r="D76" i="41"/>
  <c r="D77" i="41" s="1"/>
  <c r="B76" i="41"/>
  <c r="A76" i="41"/>
  <c r="Q75" i="41"/>
  <c r="O75" i="41"/>
  <c r="N75" i="41"/>
  <c r="M75" i="41"/>
  <c r="L75" i="41"/>
  <c r="K75" i="41"/>
  <c r="J75" i="41"/>
  <c r="I75" i="41"/>
  <c r="H75" i="41"/>
  <c r="G75" i="41"/>
  <c r="B75" i="41"/>
  <c r="A75" i="41"/>
  <c r="AC74" i="41"/>
  <c r="AC75" i="41" s="1"/>
  <c r="X74" i="41"/>
  <c r="X75" i="41" s="1"/>
  <c r="W74" i="41"/>
  <c r="W75" i="41" s="1"/>
  <c r="V74" i="41"/>
  <c r="V75" i="41" s="1"/>
  <c r="O74" i="41"/>
  <c r="N74" i="41"/>
  <c r="M74" i="41"/>
  <c r="L74" i="41"/>
  <c r="K74" i="41"/>
  <c r="J74" i="41"/>
  <c r="I74" i="41"/>
  <c r="H74" i="41"/>
  <c r="G74" i="41"/>
  <c r="F74" i="41"/>
  <c r="F75" i="41" s="1"/>
  <c r="E74" i="41"/>
  <c r="E75" i="41" s="1"/>
  <c r="D74" i="41"/>
  <c r="D75" i="41" s="1"/>
  <c r="C74" i="41"/>
  <c r="C75" i="41" s="1"/>
  <c r="B74" i="41"/>
  <c r="A74" i="41"/>
  <c r="Q73" i="41"/>
  <c r="O73" i="41"/>
  <c r="N73" i="41"/>
  <c r="M73" i="41"/>
  <c r="L73" i="41"/>
  <c r="K73" i="41"/>
  <c r="J73" i="41"/>
  <c r="I73" i="41"/>
  <c r="H73" i="41"/>
  <c r="G73" i="41"/>
  <c r="B73" i="41"/>
  <c r="A73" i="41"/>
  <c r="AC72" i="41"/>
  <c r="AC73" i="41" s="1"/>
  <c r="X72" i="41"/>
  <c r="X73" i="41" s="1"/>
  <c r="W72" i="41"/>
  <c r="W73" i="41" s="1"/>
  <c r="V72" i="41"/>
  <c r="V73" i="41" s="1"/>
  <c r="O72" i="41"/>
  <c r="N72" i="41"/>
  <c r="M72" i="41"/>
  <c r="L72" i="41"/>
  <c r="K72" i="41"/>
  <c r="J72" i="41"/>
  <c r="I72" i="41"/>
  <c r="H72" i="41"/>
  <c r="G72" i="41"/>
  <c r="F72" i="41"/>
  <c r="F73" i="41" s="1"/>
  <c r="D72" i="41"/>
  <c r="D73" i="41" s="1"/>
  <c r="B72" i="41"/>
  <c r="A72" i="41"/>
  <c r="Q71" i="41"/>
  <c r="O71" i="41"/>
  <c r="N71" i="41"/>
  <c r="M71" i="41"/>
  <c r="L71" i="41"/>
  <c r="K71" i="41"/>
  <c r="J71" i="41"/>
  <c r="I71" i="41"/>
  <c r="H71" i="41"/>
  <c r="G71" i="41"/>
  <c r="B71" i="41"/>
  <c r="A71" i="41"/>
  <c r="AC70" i="41"/>
  <c r="AC71" i="41" s="1"/>
  <c r="X70" i="41"/>
  <c r="X71" i="41" s="1"/>
  <c r="W70" i="41"/>
  <c r="W71" i="41" s="1"/>
  <c r="V70" i="41"/>
  <c r="V71" i="41" s="1"/>
  <c r="O70" i="41"/>
  <c r="N70" i="41"/>
  <c r="M70" i="41"/>
  <c r="L70" i="41"/>
  <c r="K70" i="41"/>
  <c r="J70" i="41"/>
  <c r="I70" i="41"/>
  <c r="H70" i="41"/>
  <c r="G70" i="41"/>
  <c r="F70" i="41"/>
  <c r="F71" i="41" s="1"/>
  <c r="E70" i="41"/>
  <c r="E71" i="41" s="1"/>
  <c r="D70" i="41"/>
  <c r="D71" i="41" s="1"/>
  <c r="C70" i="41"/>
  <c r="C71" i="41" s="1"/>
  <c r="B70" i="41"/>
  <c r="A70" i="41"/>
  <c r="Q69" i="41"/>
  <c r="O69" i="41"/>
  <c r="N69" i="41"/>
  <c r="M69" i="41"/>
  <c r="L69" i="41"/>
  <c r="K69" i="41"/>
  <c r="J69" i="41"/>
  <c r="I69" i="41"/>
  <c r="H69" i="41"/>
  <c r="G69" i="41"/>
  <c r="B69" i="41"/>
  <c r="A69" i="41"/>
  <c r="AC68" i="41"/>
  <c r="AC69" i="41" s="1"/>
  <c r="X68" i="41"/>
  <c r="X69" i="41" s="1"/>
  <c r="W68" i="41"/>
  <c r="W69" i="41" s="1"/>
  <c r="V68" i="41"/>
  <c r="V69" i="41" s="1"/>
  <c r="O68" i="41"/>
  <c r="N68" i="41"/>
  <c r="M68" i="41"/>
  <c r="L68" i="41"/>
  <c r="K68" i="41"/>
  <c r="J68" i="41"/>
  <c r="I68" i="41"/>
  <c r="H68" i="41"/>
  <c r="G68" i="41"/>
  <c r="F68" i="41"/>
  <c r="F69" i="41" s="1"/>
  <c r="D68" i="41"/>
  <c r="D69" i="41" s="1"/>
  <c r="B68" i="41"/>
  <c r="A68" i="41"/>
  <c r="Q67" i="41"/>
  <c r="O67" i="41"/>
  <c r="N67" i="41"/>
  <c r="M67" i="41"/>
  <c r="L67" i="41"/>
  <c r="K67" i="41"/>
  <c r="J67" i="41"/>
  <c r="I67" i="41"/>
  <c r="H67" i="41"/>
  <c r="G67" i="41"/>
  <c r="B67" i="41"/>
  <c r="A67" i="41"/>
  <c r="AC66" i="41"/>
  <c r="AC67" i="41" s="1"/>
  <c r="X66" i="41"/>
  <c r="X67" i="41" s="1"/>
  <c r="W66" i="41"/>
  <c r="W67" i="41" s="1"/>
  <c r="V66" i="41"/>
  <c r="V67" i="41" s="1"/>
  <c r="O66" i="41"/>
  <c r="N66" i="41"/>
  <c r="M66" i="41"/>
  <c r="L66" i="41"/>
  <c r="K66" i="41"/>
  <c r="J66" i="41"/>
  <c r="I66" i="41"/>
  <c r="H66" i="41"/>
  <c r="G66" i="41"/>
  <c r="F66" i="41"/>
  <c r="F67" i="41" s="1"/>
  <c r="D66" i="41"/>
  <c r="D67" i="41" s="1"/>
  <c r="C66" i="41"/>
  <c r="C67" i="41" s="1"/>
  <c r="B66" i="41"/>
  <c r="A66" i="41"/>
  <c r="Q65" i="41"/>
  <c r="O65" i="41"/>
  <c r="N65" i="41"/>
  <c r="M65" i="41"/>
  <c r="L65" i="41"/>
  <c r="K65" i="41"/>
  <c r="J65" i="41"/>
  <c r="I65" i="41"/>
  <c r="H65" i="41"/>
  <c r="G65" i="41"/>
  <c r="B65" i="41"/>
  <c r="A65" i="41"/>
  <c r="AC64" i="41"/>
  <c r="AC65" i="41" s="1"/>
  <c r="X64" i="41"/>
  <c r="X65" i="41" s="1"/>
  <c r="W64" i="41"/>
  <c r="W65" i="41" s="1"/>
  <c r="V64" i="41"/>
  <c r="V65" i="41" s="1"/>
  <c r="O64" i="41"/>
  <c r="N64" i="41"/>
  <c r="M64" i="41"/>
  <c r="L64" i="41"/>
  <c r="K64" i="41"/>
  <c r="J64" i="41"/>
  <c r="I64" i="41"/>
  <c r="H64" i="41"/>
  <c r="G64" i="41"/>
  <c r="F64" i="41"/>
  <c r="F65" i="41" s="1"/>
  <c r="E64" i="41"/>
  <c r="E65" i="41" s="1"/>
  <c r="D64" i="41"/>
  <c r="D65" i="41" s="1"/>
  <c r="B64" i="41"/>
  <c r="A64" i="41"/>
  <c r="Q63" i="41"/>
  <c r="O63" i="41"/>
  <c r="N63" i="41"/>
  <c r="M63" i="41"/>
  <c r="L63" i="41"/>
  <c r="K63" i="41"/>
  <c r="J63" i="41"/>
  <c r="I63" i="41"/>
  <c r="H63" i="41"/>
  <c r="G63" i="41"/>
  <c r="B63" i="41"/>
  <c r="A63" i="41"/>
  <c r="AC62" i="41"/>
  <c r="AC63" i="41" s="1"/>
  <c r="X62" i="41"/>
  <c r="X63" i="41" s="1"/>
  <c r="W62" i="41"/>
  <c r="W63" i="41" s="1"/>
  <c r="V62" i="41"/>
  <c r="V63" i="41" s="1"/>
  <c r="O62" i="41"/>
  <c r="N62" i="41"/>
  <c r="M62" i="41"/>
  <c r="L62" i="41"/>
  <c r="K62" i="41"/>
  <c r="J62" i="41"/>
  <c r="I62" i="41"/>
  <c r="H62" i="41"/>
  <c r="G62" i="41"/>
  <c r="F62" i="41"/>
  <c r="F63" i="41" s="1"/>
  <c r="E62" i="41"/>
  <c r="E63" i="41" s="1"/>
  <c r="D62" i="41"/>
  <c r="D63" i="41" s="1"/>
  <c r="C62" i="41"/>
  <c r="C63" i="41" s="1"/>
  <c r="B62" i="41"/>
  <c r="A62" i="41"/>
  <c r="Q61" i="41"/>
  <c r="O61" i="41"/>
  <c r="N61" i="41"/>
  <c r="M61" i="41"/>
  <c r="L61" i="41"/>
  <c r="K61" i="41"/>
  <c r="J61" i="41"/>
  <c r="I61" i="41"/>
  <c r="H61" i="41"/>
  <c r="G61" i="41"/>
  <c r="B61" i="41"/>
  <c r="A61" i="41"/>
  <c r="AC60" i="41"/>
  <c r="AC61" i="41" s="1"/>
  <c r="X60" i="41"/>
  <c r="X61" i="41" s="1"/>
  <c r="W60" i="41"/>
  <c r="W61" i="41" s="1"/>
  <c r="V60" i="41"/>
  <c r="V61" i="41" s="1"/>
  <c r="O60" i="41"/>
  <c r="N60" i="41"/>
  <c r="M60" i="41"/>
  <c r="L60" i="41"/>
  <c r="K60" i="41"/>
  <c r="J60" i="41"/>
  <c r="I60" i="41"/>
  <c r="H60" i="41"/>
  <c r="G60" i="41"/>
  <c r="F60" i="41"/>
  <c r="F61" i="41" s="1"/>
  <c r="D60" i="41"/>
  <c r="D61" i="41" s="1"/>
  <c r="B60" i="41"/>
  <c r="A60" i="41"/>
  <c r="Q59" i="41"/>
  <c r="O59" i="41"/>
  <c r="N59" i="41"/>
  <c r="M59" i="41"/>
  <c r="L59" i="41"/>
  <c r="K59" i="41"/>
  <c r="J59" i="41"/>
  <c r="I59" i="41"/>
  <c r="H59" i="41"/>
  <c r="G59" i="41"/>
  <c r="B59" i="41"/>
  <c r="A59" i="41"/>
  <c r="AC58" i="41"/>
  <c r="AC59" i="41" s="1"/>
  <c r="X58" i="41"/>
  <c r="X59" i="41" s="1"/>
  <c r="W58" i="41"/>
  <c r="W59" i="41" s="1"/>
  <c r="V58" i="41"/>
  <c r="V59" i="41" s="1"/>
  <c r="O58" i="41"/>
  <c r="N58" i="41"/>
  <c r="M58" i="41"/>
  <c r="L58" i="41"/>
  <c r="K58" i="41"/>
  <c r="J58" i="41"/>
  <c r="I58" i="41"/>
  <c r="H58" i="41"/>
  <c r="G58" i="41"/>
  <c r="F58" i="41"/>
  <c r="F59" i="41" s="1"/>
  <c r="E58" i="41"/>
  <c r="E59" i="41" s="1"/>
  <c r="D58" i="41"/>
  <c r="D59" i="41" s="1"/>
  <c r="C58" i="41"/>
  <c r="C59" i="41" s="1"/>
  <c r="B58" i="41"/>
  <c r="A58" i="41"/>
  <c r="Q57" i="41"/>
  <c r="O57" i="41"/>
  <c r="N57" i="41"/>
  <c r="M57" i="41"/>
  <c r="L57" i="41"/>
  <c r="K57" i="41"/>
  <c r="J57" i="41"/>
  <c r="I57" i="41"/>
  <c r="H57" i="41"/>
  <c r="G57" i="41"/>
  <c r="B57" i="41"/>
  <c r="A57" i="41"/>
  <c r="AC56" i="41"/>
  <c r="AC57" i="41" s="1"/>
  <c r="X56" i="41"/>
  <c r="X57" i="41" s="1"/>
  <c r="W56" i="41"/>
  <c r="W57" i="41" s="1"/>
  <c r="V56" i="41"/>
  <c r="V57" i="41" s="1"/>
  <c r="O56" i="41"/>
  <c r="N56" i="41"/>
  <c r="M56" i="41"/>
  <c r="L56" i="41"/>
  <c r="K56" i="41"/>
  <c r="J56" i="41"/>
  <c r="I56" i="41"/>
  <c r="H56" i="41"/>
  <c r="G56" i="41"/>
  <c r="F56" i="41"/>
  <c r="F57" i="41" s="1"/>
  <c r="D56" i="41"/>
  <c r="D57" i="41" s="1"/>
  <c r="B56" i="41"/>
  <c r="A56" i="41"/>
  <c r="Q55" i="41"/>
  <c r="O55" i="41"/>
  <c r="N55" i="41"/>
  <c r="M55" i="41"/>
  <c r="L55" i="41"/>
  <c r="K55" i="41"/>
  <c r="J55" i="41"/>
  <c r="I55" i="41"/>
  <c r="H55" i="41"/>
  <c r="G55" i="41"/>
  <c r="B55" i="41"/>
  <c r="A55" i="41"/>
  <c r="AC54" i="41"/>
  <c r="AC55" i="41" s="1"/>
  <c r="X54" i="41"/>
  <c r="X55" i="41" s="1"/>
  <c r="W54" i="41"/>
  <c r="W55" i="41" s="1"/>
  <c r="V54" i="41"/>
  <c r="V55" i="41" s="1"/>
  <c r="O54" i="41"/>
  <c r="N54" i="41"/>
  <c r="M54" i="41"/>
  <c r="L54" i="41"/>
  <c r="K54" i="41"/>
  <c r="J54" i="41"/>
  <c r="I54" i="41"/>
  <c r="H54" i="41"/>
  <c r="G54" i="41"/>
  <c r="F54" i="41"/>
  <c r="F55" i="41" s="1"/>
  <c r="E54" i="41"/>
  <c r="E55" i="41" s="1"/>
  <c r="D54" i="41"/>
  <c r="D55" i="41" s="1"/>
  <c r="C54" i="41"/>
  <c r="C55" i="41" s="1"/>
  <c r="B54" i="41"/>
  <c r="A54" i="41"/>
  <c r="Q53" i="41"/>
  <c r="O53" i="41"/>
  <c r="N53" i="41"/>
  <c r="M53" i="41"/>
  <c r="L53" i="41"/>
  <c r="K53" i="41"/>
  <c r="J53" i="41"/>
  <c r="I53" i="41"/>
  <c r="H53" i="41"/>
  <c r="G53" i="41"/>
  <c r="B53" i="41"/>
  <c r="A53" i="41"/>
  <c r="AC52" i="41"/>
  <c r="AC53" i="41" s="1"/>
  <c r="X52" i="41"/>
  <c r="X53" i="41" s="1"/>
  <c r="W52" i="41"/>
  <c r="W53" i="41" s="1"/>
  <c r="V52" i="41"/>
  <c r="V53" i="41" s="1"/>
  <c r="O52" i="41"/>
  <c r="N52" i="41"/>
  <c r="M52" i="41"/>
  <c r="L52" i="41"/>
  <c r="K52" i="41"/>
  <c r="J52" i="41"/>
  <c r="I52" i="41"/>
  <c r="H52" i="41"/>
  <c r="G52" i="41"/>
  <c r="F52" i="41"/>
  <c r="F53" i="41" s="1"/>
  <c r="D52" i="41"/>
  <c r="D53" i="41" s="1"/>
  <c r="B52" i="41"/>
  <c r="A52" i="41"/>
  <c r="Q51" i="41"/>
  <c r="O51" i="41"/>
  <c r="N51" i="41"/>
  <c r="M51" i="41"/>
  <c r="L51" i="41"/>
  <c r="K51" i="41"/>
  <c r="J51" i="41"/>
  <c r="I51" i="41"/>
  <c r="H51" i="41"/>
  <c r="G51" i="41"/>
  <c r="B51" i="41"/>
  <c r="A51" i="41"/>
  <c r="AC50" i="41"/>
  <c r="AC51" i="41" s="1"/>
  <c r="X50" i="41"/>
  <c r="X51" i="41" s="1"/>
  <c r="W50" i="41"/>
  <c r="W51" i="41" s="1"/>
  <c r="V50" i="41"/>
  <c r="V51" i="41" s="1"/>
  <c r="O50" i="41"/>
  <c r="N50" i="41"/>
  <c r="M50" i="41"/>
  <c r="L50" i="41"/>
  <c r="K50" i="41"/>
  <c r="J50" i="41"/>
  <c r="I50" i="41"/>
  <c r="H50" i="41"/>
  <c r="G50" i="41"/>
  <c r="F50" i="41"/>
  <c r="F51" i="41" s="1"/>
  <c r="D50" i="41"/>
  <c r="D51" i="41" s="1"/>
  <c r="C50" i="41"/>
  <c r="C51" i="41" s="1"/>
  <c r="B50" i="41"/>
  <c r="A50" i="41"/>
  <c r="Q49" i="41"/>
  <c r="O49" i="41"/>
  <c r="N49" i="41"/>
  <c r="M49" i="41"/>
  <c r="L49" i="41"/>
  <c r="K49" i="41"/>
  <c r="J49" i="41"/>
  <c r="I49" i="41"/>
  <c r="H49" i="41"/>
  <c r="G49" i="41"/>
  <c r="B49" i="41"/>
  <c r="A49" i="41"/>
  <c r="AC48" i="41"/>
  <c r="AC49" i="41" s="1"/>
  <c r="X48" i="41"/>
  <c r="X49" i="41" s="1"/>
  <c r="W48" i="41"/>
  <c r="W49" i="41" s="1"/>
  <c r="V48" i="41"/>
  <c r="V49" i="41" s="1"/>
  <c r="O48" i="41"/>
  <c r="N48" i="41"/>
  <c r="M48" i="41"/>
  <c r="L48" i="41"/>
  <c r="K48" i="41"/>
  <c r="J48" i="41"/>
  <c r="I48" i="41"/>
  <c r="H48" i="41"/>
  <c r="G48" i="41"/>
  <c r="F48" i="41"/>
  <c r="F49" i="41" s="1"/>
  <c r="D48" i="41"/>
  <c r="D49" i="41" s="1"/>
  <c r="B48" i="41"/>
  <c r="A48" i="41"/>
  <c r="Q47" i="41"/>
  <c r="O47" i="41"/>
  <c r="N47" i="41"/>
  <c r="M47" i="41"/>
  <c r="L47" i="41"/>
  <c r="K47" i="41"/>
  <c r="J47" i="41"/>
  <c r="I47" i="41"/>
  <c r="H47" i="41"/>
  <c r="G47" i="41"/>
  <c r="B47" i="41"/>
  <c r="A47" i="41"/>
  <c r="AC46" i="41"/>
  <c r="AC47" i="41" s="1"/>
  <c r="X46" i="41"/>
  <c r="X47" i="41" s="1"/>
  <c r="W46" i="41"/>
  <c r="W47" i="41" s="1"/>
  <c r="V46" i="41"/>
  <c r="V47" i="41" s="1"/>
  <c r="O46" i="41"/>
  <c r="N46" i="41"/>
  <c r="M46" i="41"/>
  <c r="L46" i="41"/>
  <c r="K46" i="41"/>
  <c r="J46" i="41"/>
  <c r="I46" i="41"/>
  <c r="H46" i="41"/>
  <c r="G46" i="41"/>
  <c r="F46" i="41"/>
  <c r="F47" i="41" s="1"/>
  <c r="E46" i="41"/>
  <c r="E47" i="41" s="1"/>
  <c r="D46" i="41"/>
  <c r="D47" i="41" s="1"/>
  <c r="C46" i="41"/>
  <c r="C47" i="41" s="1"/>
  <c r="B46" i="41"/>
  <c r="A46" i="41"/>
  <c r="Q45" i="41"/>
  <c r="O45" i="41"/>
  <c r="N45" i="41"/>
  <c r="M45" i="41"/>
  <c r="L45" i="41"/>
  <c r="K45" i="41"/>
  <c r="J45" i="41"/>
  <c r="I45" i="41"/>
  <c r="H45" i="41"/>
  <c r="G45" i="41"/>
  <c r="B45" i="41"/>
  <c r="A45" i="41"/>
  <c r="AC44" i="41"/>
  <c r="AC45" i="41" s="1"/>
  <c r="X44" i="41"/>
  <c r="X45" i="41" s="1"/>
  <c r="W44" i="41"/>
  <c r="W45" i="41" s="1"/>
  <c r="V44" i="41"/>
  <c r="V45" i="41" s="1"/>
  <c r="O44" i="41"/>
  <c r="N44" i="41"/>
  <c r="M44" i="41"/>
  <c r="L44" i="41"/>
  <c r="K44" i="41"/>
  <c r="J44" i="41"/>
  <c r="I44" i="41"/>
  <c r="H44" i="41"/>
  <c r="G44" i="41"/>
  <c r="F44" i="41"/>
  <c r="F45" i="41" s="1"/>
  <c r="D44" i="41"/>
  <c r="D45" i="41" s="1"/>
  <c r="B44" i="41"/>
  <c r="A44" i="41"/>
  <c r="Q43" i="41"/>
  <c r="O43" i="41"/>
  <c r="N43" i="41"/>
  <c r="M43" i="41"/>
  <c r="L43" i="41"/>
  <c r="K43" i="41"/>
  <c r="J43" i="41"/>
  <c r="I43" i="41"/>
  <c r="H43" i="41"/>
  <c r="G43" i="41"/>
  <c r="B43" i="41"/>
  <c r="A43" i="41"/>
  <c r="AC42" i="41"/>
  <c r="AC43" i="41" s="1"/>
  <c r="X42" i="41"/>
  <c r="X43" i="41" s="1"/>
  <c r="W42" i="41"/>
  <c r="W43" i="41" s="1"/>
  <c r="V42" i="41"/>
  <c r="V43" i="41" s="1"/>
  <c r="O42" i="41"/>
  <c r="N42" i="41"/>
  <c r="M42" i="41"/>
  <c r="L42" i="41"/>
  <c r="K42" i="41"/>
  <c r="J42" i="41"/>
  <c r="I42" i="41"/>
  <c r="H42" i="41"/>
  <c r="G42" i="41"/>
  <c r="F42" i="41"/>
  <c r="F43" i="41" s="1"/>
  <c r="E42" i="41"/>
  <c r="E43" i="41" s="1"/>
  <c r="D42" i="41"/>
  <c r="D43" i="41" s="1"/>
  <c r="C42" i="41"/>
  <c r="C43" i="41" s="1"/>
  <c r="B42" i="41"/>
  <c r="A42" i="41"/>
  <c r="Q41" i="41"/>
  <c r="O41" i="41"/>
  <c r="N41" i="41"/>
  <c r="M41" i="41"/>
  <c r="L41" i="41"/>
  <c r="K41" i="41"/>
  <c r="J41" i="41"/>
  <c r="I41" i="41"/>
  <c r="H41" i="41"/>
  <c r="G41" i="41"/>
  <c r="B41" i="41"/>
  <c r="A41" i="41"/>
  <c r="AC40" i="41"/>
  <c r="AC41" i="41" s="1"/>
  <c r="X40" i="41"/>
  <c r="X41" i="41" s="1"/>
  <c r="W40" i="41"/>
  <c r="W41" i="41" s="1"/>
  <c r="V40" i="41"/>
  <c r="V41" i="41" s="1"/>
  <c r="O40" i="41"/>
  <c r="N40" i="41"/>
  <c r="M40" i="41"/>
  <c r="L40" i="41"/>
  <c r="K40" i="41"/>
  <c r="J40" i="41"/>
  <c r="I40" i="41"/>
  <c r="H40" i="41"/>
  <c r="G40" i="41"/>
  <c r="F40" i="41"/>
  <c r="F41" i="41" s="1"/>
  <c r="D40" i="41"/>
  <c r="D41" i="41" s="1"/>
  <c r="B40" i="41"/>
  <c r="A40" i="41"/>
  <c r="Q39" i="41"/>
  <c r="O39" i="41"/>
  <c r="N39" i="41"/>
  <c r="M39" i="41"/>
  <c r="L39" i="41"/>
  <c r="K39" i="41"/>
  <c r="J39" i="41"/>
  <c r="I39" i="41"/>
  <c r="H39" i="41"/>
  <c r="G39" i="41"/>
  <c r="B39" i="41"/>
  <c r="A39" i="41"/>
  <c r="AC38" i="41"/>
  <c r="AC39" i="41" s="1"/>
  <c r="X38" i="41"/>
  <c r="X39" i="41" s="1"/>
  <c r="W38" i="41"/>
  <c r="W39" i="41" s="1"/>
  <c r="V38" i="41"/>
  <c r="V39" i="41" s="1"/>
  <c r="O38" i="41"/>
  <c r="N38" i="41"/>
  <c r="M38" i="41"/>
  <c r="L38" i="41"/>
  <c r="K38" i="41"/>
  <c r="J38" i="41"/>
  <c r="I38" i="41"/>
  <c r="H38" i="41"/>
  <c r="G38" i="41"/>
  <c r="F38" i="41"/>
  <c r="F39" i="41" s="1"/>
  <c r="E38" i="41"/>
  <c r="E39" i="41" s="1"/>
  <c r="D38" i="41"/>
  <c r="D39" i="41" s="1"/>
  <c r="C38" i="41"/>
  <c r="C39" i="41" s="1"/>
  <c r="B38" i="41"/>
  <c r="A38" i="41"/>
  <c r="Q37" i="41"/>
  <c r="O37" i="41"/>
  <c r="N37" i="41"/>
  <c r="M37" i="41"/>
  <c r="L37" i="41"/>
  <c r="K37" i="41"/>
  <c r="J37" i="41"/>
  <c r="I37" i="41"/>
  <c r="H37" i="41"/>
  <c r="G37" i="41"/>
  <c r="B37" i="41"/>
  <c r="A37" i="41"/>
  <c r="AC36" i="41"/>
  <c r="AC37" i="41" s="1"/>
  <c r="X36" i="41"/>
  <c r="X37" i="41" s="1"/>
  <c r="W36" i="41"/>
  <c r="W37" i="41" s="1"/>
  <c r="V36" i="41"/>
  <c r="V37" i="41" s="1"/>
  <c r="O36" i="41"/>
  <c r="N36" i="41"/>
  <c r="M36" i="41"/>
  <c r="L36" i="41"/>
  <c r="K36" i="41"/>
  <c r="J36" i="41"/>
  <c r="I36" i="41"/>
  <c r="H36" i="41"/>
  <c r="G36" i="41"/>
  <c r="F36" i="41"/>
  <c r="F37" i="41" s="1"/>
  <c r="D36" i="41"/>
  <c r="D37" i="41" s="1"/>
  <c r="B36" i="41"/>
  <c r="A36" i="41"/>
  <c r="Q35" i="41"/>
  <c r="O35" i="41"/>
  <c r="N35" i="41"/>
  <c r="M35" i="41"/>
  <c r="L35" i="41"/>
  <c r="K35" i="41"/>
  <c r="J35" i="41"/>
  <c r="I35" i="41"/>
  <c r="H35" i="41"/>
  <c r="G35" i="41"/>
  <c r="B35" i="41"/>
  <c r="A35" i="41"/>
  <c r="AC34" i="41"/>
  <c r="AC35" i="41" s="1"/>
  <c r="X34" i="41"/>
  <c r="X35" i="41" s="1"/>
  <c r="W34" i="41"/>
  <c r="W35" i="41" s="1"/>
  <c r="V34" i="41"/>
  <c r="V35" i="41" s="1"/>
  <c r="O34" i="41"/>
  <c r="N34" i="41"/>
  <c r="M34" i="41"/>
  <c r="L34" i="41"/>
  <c r="K34" i="41"/>
  <c r="J34" i="41"/>
  <c r="I34" i="41"/>
  <c r="H34" i="41"/>
  <c r="G34" i="41"/>
  <c r="F34" i="41"/>
  <c r="F35" i="41" s="1"/>
  <c r="D34" i="41"/>
  <c r="D35" i="41" s="1"/>
  <c r="C34" i="41"/>
  <c r="C35" i="41" s="1"/>
  <c r="B34" i="41"/>
  <c r="A34" i="41"/>
  <c r="Q33" i="41"/>
  <c r="O33" i="41"/>
  <c r="N33" i="41"/>
  <c r="M33" i="41"/>
  <c r="L33" i="41"/>
  <c r="K33" i="41"/>
  <c r="J33" i="41"/>
  <c r="I33" i="41"/>
  <c r="H33" i="41"/>
  <c r="G33" i="41"/>
  <c r="B33" i="41"/>
  <c r="A33" i="41"/>
  <c r="AC32" i="41"/>
  <c r="AC33" i="41" s="1"/>
  <c r="X32" i="41"/>
  <c r="X33" i="41" s="1"/>
  <c r="W32" i="41"/>
  <c r="W33" i="41" s="1"/>
  <c r="V32" i="41"/>
  <c r="V33" i="41" s="1"/>
  <c r="O32" i="41"/>
  <c r="N32" i="41"/>
  <c r="M32" i="41"/>
  <c r="L32" i="41"/>
  <c r="K32" i="41"/>
  <c r="J32" i="41"/>
  <c r="I32" i="41"/>
  <c r="H32" i="41"/>
  <c r="G32" i="41"/>
  <c r="F32" i="41"/>
  <c r="F33" i="41" s="1"/>
  <c r="E32" i="41"/>
  <c r="E33" i="41" s="1"/>
  <c r="D32" i="41"/>
  <c r="D33" i="41" s="1"/>
  <c r="B32" i="41"/>
  <c r="A32" i="41"/>
  <c r="Q31" i="41"/>
  <c r="O31" i="41"/>
  <c r="N31" i="41"/>
  <c r="M31" i="41"/>
  <c r="L31" i="41"/>
  <c r="K31" i="41"/>
  <c r="J31" i="41"/>
  <c r="I31" i="41"/>
  <c r="H31" i="41"/>
  <c r="G31" i="41"/>
  <c r="B31" i="41"/>
  <c r="A31" i="41"/>
  <c r="AC30" i="41"/>
  <c r="AC31" i="41" s="1"/>
  <c r="X30" i="41"/>
  <c r="X31" i="41" s="1"/>
  <c r="W30" i="41"/>
  <c r="W31" i="41" s="1"/>
  <c r="V30" i="41"/>
  <c r="V31" i="41" s="1"/>
  <c r="O30" i="41"/>
  <c r="N30" i="41"/>
  <c r="M30" i="41"/>
  <c r="L30" i="41"/>
  <c r="K30" i="41"/>
  <c r="J30" i="41"/>
  <c r="I30" i="41"/>
  <c r="H30" i="41"/>
  <c r="G30" i="41"/>
  <c r="F30" i="41"/>
  <c r="F31" i="41" s="1"/>
  <c r="E30" i="41"/>
  <c r="E31" i="41" s="1"/>
  <c r="D30" i="41"/>
  <c r="D31" i="41" s="1"/>
  <c r="C30" i="41"/>
  <c r="C31" i="41" s="1"/>
  <c r="B30" i="41"/>
  <c r="A30" i="41"/>
  <c r="Q29" i="41"/>
  <c r="O29" i="41"/>
  <c r="N29" i="41"/>
  <c r="M29" i="41"/>
  <c r="L29" i="41"/>
  <c r="K29" i="41"/>
  <c r="J29" i="41"/>
  <c r="I29" i="41"/>
  <c r="H29" i="41"/>
  <c r="G29" i="41"/>
  <c r="B29" i="41"/>
  <c r="A29" i="41"/>
  <c r="AC28" i="41"/>
  <c r="AC29" i="41" s="1"/>
  <c r="X28" i="41"/>
  <c r="X29" i="41" s="1"/>
  <c r="W28" i="41"/>
  <c r="W29" i="41" s="1"/>
  <c r="V28" i="41"/>
  <c r="V29" i="41" s="1"/>
  <c r="O28" i="41"/>
  <c r="N28" i="41"/>
  <c r="M28" i="41"/>
  <c r="L28" i="41"/>
  <c r="K28" i="41"/>
  <c r="J28" i="41"/>
  <c r="I28" i="41"/>
  <c r="H28" i="41"/>
  <c r="G28" i="41"/>
  <c r="F28" i="41"/>
  <c r="F29" i="41" s="1"/>
  <c r="D28" i="41"/>
  <c r="D29" i="41" s="1"/>
  <c r="B28" i="41"/>
  <c r="A28" i="41"/>
  <c r="Q27" i="41"/>
  <c r="O27" i="41"/>
  <c r="N27" i="41"/>
  <c r="M27" i="41"/>
  <c r="L27" i="41"/>
  <c r="K27" i="41"/>
  <c r="J27" i="41"/>
  <c r="I27" i="41"/>
  <c r="H27" i="41"/>
  <c r="G27" i="41"/>
  <c r="B27" i="41"/>
  <c r="A27" i="41"/>
  <c r="AC26" i="41"/>
  <c r="AC27" i="41" s="1"/>
  <c r="X26" i="41"/>
  <c r="X27" i="41" s="1"/>
  <c r="W26" i="41"/>
  <c r="W27" i="41" s="1"/>
  <c r="V26" i="41"/>
  <c r="V27" i="41" s="1"/>
  <c r="O26" i="41"/>
  <c r="N26" i="41"/>
  <c r="M26" i="41"/>
  <c r="L26" i="41"/>
  <c r="K26" i="41"/>
  <c r="J26" i="41"/>
  <c r="I26" i="41"/>
  <c r="H26" i="41"/>
  <c r="G26" i="41"/>
  <c r="F26" i="41"/>
  <c r="F27" i="41" s="1"/>
  <c r="E26" i="41"/>
  <c r="E27" i="41" s="1"/>
  <c r="D26" i="41"/>
  <c r="D27" i="41" s="1"/>
  <c r="C26" i="41"/>
  <c r="C27" i="41" s="1"/>
  <c r="B26" i="41"/>
  <c r="A26" i="41"/>
  <c r="Q25" i="41"/>
  <c r="O25" i="41"/>
  <c r="N25" i="41"/>
  <c r="M25" i="41"/>
  <c r="L25" i="41"/>
  <c r="K25" i="41"/>
  <c r="J25" i="41"/>
  <c r="I25" i="41"/>
  <c r="H25" i="41"/>
  <c r="G25" i="41"/>
  <c r="B25" i="41"/>
  <c r="A25" i="41"/>
  <c r="AC24" i="41"/>
  <c r="AC25" i="41" s="1"/>
  <c r="X24" i="41"/>
  <c r="X25" i="41" s="1"/>
  <c r="W24" i="41"/>
  <c r="W25" i="41" s="1"/>
  <c r="V24" i="41"/>
  <c r="V25" i="41" s="1"/>
  <c r="O24" i="41"/>
  <c r="N24" i="41"/>
  <c r="M24" i="41"/>
  <c r="L24" i="41"/>
  <c r="K24" i="41"/>
  <c r="J24" i="41"/>
  <c r="I24" i="41"/>
  <c r="H24" i="41"/>
  <c r="G24" i="41"/>
  <c r="F24" i="41"/>
  <c r="F25" i="41" s="1"/>
  <c r="E24" i="41"/>
  <c r="E25" i="41" s="1"/>
  <c r="D24" i="41"/>
  <c r="D25" i="41" s="1"/>
  <c r="B24" i="41"/>
  <c r="A24" i="41"/>
  <c r="Q23" i="41"/>
  <c r="O23" i="41"/>
  <c r="N23" i="41"/>
  <c r="M23" i="41"/>
  <c r="L23" i="41"/>
  <c r="K23" i="41"/>
  <c r="J23" i="41"/>
  <c r="I23" i="41"/>
  <c r="H23" i="41"/>
  <c r="G23" i="41"/>
  <c r="B23" i="41"/>
  <c r="A23" i="41"/>
  <c r="AC22" i="41"/>
  <c r="AC23" i="41" s="1"/>
  <c r="X22" i="41"/>
  <c r="X23" i="41" s="1"/>
  <c r="W22" i="41"/>
  <c r="W23" i="41" s="1"/>
  <c r="V22" i="41"/>
  <c r="V23" i="41" s="1"/>
  <c r="O22" i="41"/>
  <c r="N22" i="41"/>
  <c r="M22" i="41"/>
  <c r="L22" i="41"/>
  <c r="K22" i="41"/>
  <c r="J22" i="41"/>
  <c r="I22" i="41"/>
  <c r="H22" i="41"/>
  <c r="G22" i="41"/>
  <c r="F22" i="41"/>
  <c r="F23" i="41" s="1"/>
  <c r="E22" i="41"/>
  <c r="E23" i="41" s="1"/>
  <c r="D22" i="41"/>
  <c r="D23" i="41" s="1"/>
  <c r="C22" i="41"/>
  <c r="C23" i="41" s="1"/>
  <c r="B22" i="41"/>
  <c r="A22" i="41"/>
  <c r="Q21" i="41"/>
  <c r="O21" i="41"/>
  <c r="N21" i="41"/>
  <c r="M21" i="41"/>
  <c r="L21" i="41"/>
  <c r="K21" i="41"/>
  <c r="J21" i="41"/>
  <c r="I21" i="41"/>
  <c r="H21" i="41"/>
  <c r="G21" i="41"/>
  <c r="B21" i="41"/>
  <c r="A21" i="41"/>
  <c r="AC20" i="41"/>
  <c r="AC21" i="41" s="1"/>
  <c r="X20" i="41"/>
  <c r="X21" i="41" s="1"/>
  <c r="W20" i="41"/>
  <c r="W21" i="41" s="1"/>
  <c r="V20" i="41"/>
  <c r="V21" i="41" s="1"/>
  <c r="O20" i="41"/>
  <c r="N20" i="41"/>
  <c r="M20" i="41"/>
  <c r="L20" i="41"/>
  <c r="K20" i="41"/>
  <c r="J20" i="41"/>
  <c r="I20" i="41"/>
  <c r="H20" i="41"/>
  <c r="G20" i="41"/>
  <c r="F20" i="41"/>
  <c r="F21" i="41" s="1"/>
  <c r="D20" i="41"/>
  <c r="D21" i="41" s="1"/>
  <c r="B20" i="41"/>
  <c r="A20" i="41"/>
  <c r="E2" i="40"/>
  <c r="F2" i="40"/>
  <c r="G2" i="40"/>
  <c r="H2" i="40"/>
  <c r="I2" i="40"/>
  <c r="J2" i="40"/>
  <c r="K2" i="40"/>
  <c r="N2" i="40"/>
  <c r="O2" i="40"/>
  <c r="P2" i="40"/>
  <c r="E3" i="40"/>
  <c r="F3" i="40"/>
  <c r="G3" i="40"/>
  <c r="H3" i="40"/>
  <c r="I3" i="40"/>
  <c r="J3" i="40"/>
  <c r="K3" i="40"/>
  <c r="N3" i="40"/>
  <c r="O3" i="40"/>
  <c r="P3" i="40"/>
  <c r="E4" i="40"/>
  <c r="F4" i="40"/>
  <c r="G4" i="40"/>
  <c r="H4" i="40"/>
  <c r="I4" i="40"/>
  <c r="J4" i="40"/>
  <c r="K4" i="40"/>
  <c r="N4" i="40"/>
  <c r="O4" i="40"/>
  <c r="P4" i="40"/>
  <c r="E5" i="40"/>
  <c r="F5" i="40"/>
  <c r="G5" i="40"/>
  <c r="H5" i="40"/>
  <c r="I5" i="40"/>
  <c r="J5" i="40"/>
  <c r="K5" i="40"/>
  <c r="N5" i="40"/>
  <c r="O5" i="40"/>
  <c r="P5" i="40"/>
  <c r="E6" i="40"/>
  <c r="F6" i="40"/>
  <c r="G6" i="40"/>
  <c r="H6" i="40"/>
  <c r="I6" i="40"/>
  <c r="J6" i="40"/>
  <c r="K6" i="40"/>
  <c r="N6" i="40"/>
  <c r="O6" i="40"/>
  <c r="P6" i="40"/>
  <c r="E7" i="40"/>
  <c r="F7" i="40"/>
  <c r="G7" i="40"/>
  <c r="H7" i="40"/>
  <c r="I7" i="40"/>
  <c r="J7" i="40"/>
  <c r="K7" i="40"/>
  <c r="N7" i="40"/>
  <c r="O7" i="40"/>
  <c r="P7" i="40"/>
  <c r="E8" i="40"/>
  <c r="F8" i="40"/>
  <c r="G8" i="40"/>
  <c r="H8" i="40"/>
  <c r="I8" i="40"/>
  <c r="J8" i="40"/>
  <c r="K8" i="40"/>
  <c r="N8" i="40"/>
  <c r="O8" i="40"/>
  <c r="P8" i="40"/>
  <c r="E9" i="40"/>
  <c r="F9" i="40"/>
  <c r="G9" i="40"/>
  <c r="H9" i="40"/>
  <c r="I9" i="40"/>
  <c r="J9" i="40"/>
  <c r="K9" i="40"/>
  <c r="N9" i="40"/>
  <c r="O9" i="40"/>
  <c r="P9" i="40"/>
  <c r="E10" i="40"/>
  <c r="F10" i="40"/>
  <c r="G10" i="40"/>
  <c r="H10" i="40"/>
  <c r="I10" i="40"/>
  <c r="J10" i="40"/>
  <c r="K10" i="40"/>
  <c r="N10" i="40"/>
  <c r="O10" i="40"/>
  <c r="P10" i="40"/>
  <c r="E11" i="40"/>
  <c r="F11" i="40"/>
  <c r="G11" i="40"/>
  <c r="H11" i="40"/>
  <c r="I11" i="40"/>
  <c r="J11" i="40"/>
  <c r="K11" i="40"/>
  <c r="N11" i="40"/>
  <c r="O11" i="40"/>
  <c r="P11" i="40"/>
  <c r="E16" i="40"/>
  <c r="F16" i="40"/>
  <c r="G16" i="40"/>
  <c r="H16" i="40"/>
  <c r="I16" i="40"/>
  <c r="J16" i="40"/>
  <c r="K16" i="40"/>
  <c r="N16" i="40"/>
  <c r="O16" i="40"/>
  <c r="P16" i="40"/>
  <c r="E17" i="40"/>
  <c r="F17" i="40"/>
  <c r="G17" i="40"/>
  <c r="H17" i="40"/>
  <c r="I17" i="40"/>
  <c r="J17" i="40"/>
  <c r="K17" i="40"/>
  <c r="N17" i="40"/>
  <c r="O17" i="40"/>
  <c r="P17" i="40"/>
  <c r="E18" i="40"/>
  <c r="F18" i="40"/>
  <c r="G18" i="40"/>
  <c r="H18" i="40"/>
  <c r="I18" i="40"/>
  <c r="J18" i="40"/>
  <c r="K18" i="40"/>
  <c r="N18" i="40"/>
  <c r="O18" i="40"/>
  <c r="P18" i="40"/>
  <c r="E19" i="40"/>
  <c r="F19" i="40"/>
  <c r="G19" i="40"/>
  <c r="H19" i="40"/>
  <c r="I19" i="40"/>
  <c r="J19" i="40"/>
  <c r="K19" i="40"/>
  <c r="N19" i="40"/>
  <c r="O19" i="40"/>
  <c r="P19" i="40"/>
  <c r="E20" i="40"/>
  <c r="F20" i="40"/>
  <c r="G20" i="40"/>
  <c r="H20" i="40"/>
  <c r="I20" i="40"/>
  <c r="J20" i="40"/>
  <c r="K20" i="40"/>
  <c r="N20" i="40"/>
  <c r="O20" i="40"/>
  <c r="P20" i="40"/>
  <c r="E21" i="40"/>
  <c r="F21" i="40"/>
  <c r="G21" i="40"/>
  <c r="H21" i="40"/>
  <c r="I21" i="40"/>
  <c r="J21" i="40"/>
  <c r="K21" i="40"/>
  <c r="N21" i="40"/>
  <c r="O21" i="40"/>
  <c r="P21" i="40"/>
  <c r="E22" i="40"/>
  <c r="F22" i="40"/>
  <c r="G22" i="40"/>
  <c r="H22" i="40"/>
  <c r="I22" i="40"/>
  <c r="J22" i="40"/>
  <c r="K22" i="40"/>
  <c r="N22" i="40"/>
  <c r="O22" i="40"/>
  <c r="P22" i="40"/>
  <c r="E23" i="40"/>
  <c r="F23" i="40"/>
  <c r="G23" i="40"/>
  <c r="H23" i="40"/>
  <c r="I23" i="40"/>
  <c r="J23" i="40"/>
  <c r="K23" i="40"/>
  <c r="N23" i="40"/>
  <c r="O23" i="40"/>
  <c r="P23" i="40"/>
  <c r="E24" i="40"/>
  <c r="F24" i="40"/>
  <c r="G24" i="40"/>
  <c r="H24" i="40"/>
  <c r="I24" i="40"/>
  <c r="J24" i="40"/>
  <c r="K24" i="40"/>
  <c r="N24" i="40"/>
  <c r="O24" i="40"/>
  <c r="P24" i="40"/>
  <c r="D3" i="40"/>
  <c r="D4" i="40"/>
  <c r="D5" i="40"/>
  <c r="D6" i="40"/>
  <c r="D7" i="40"/>
  <c r="D8" i="40"/>
  <c r="D9" i="40"/>
  <c r="D10" i="40"/>
  <c r="D11" i="40"/>
  <c r="D16" i="40"/>
  <c r="D17" i="40"/>
  <c r="D18" i="40"/>
  <c r="D19" i="40"/>
  <c r="D20" i="40"/>
  <c r="D21" i="40"/>
  <c r="D22" i="40"/>
  <c r="D23" i="40"/>
  <c r="D24" i="40"/>
  <c r="D2" i="40"/>
  <c r="U91" i="42"/>
  <c r="U90" i="42"/>
  <c r="U89" i="42"/>
  <c r="U88" i="42"/>
  <c r="U87" i="42"/>
  <c r="U86" i="42"/>
  <c r="U85" i="42"/>
  <c r="U84" i="42"/>
  <c r="U83" i="42"/>
  <c r="U82" i="42"/>
  <c r="U81" i="42"/>
  <c r="U80" i="42"/>
  <c r="G3" i="42"/>
  <c r="H3" i="42"/>
  <c r="I3" i="42"/>
  <c r="J3" i="42"/>
  <c r="K3" i="42"/>
  <c r="L3" i="42"/>
  <c r="M3" i="42"/>
  <c r="N3" i="42"/>
  <c r="Q3" i="42"/>
  <c r="R3" i="42"/>
  <c r="G4" i="42"/>
  <c r="H4" i="42"/>
  <c r="I4" i="42"/>
  <c r="J4" i="42"/>
  <c r="K4" i="42"/>
  <c r="L4" i="42"/>
  <c r="M4" i="42"/>
  <c r="N4" i="42"/>
  <c r="Q4" i="42"/>
  <c r="R4" i="42"/>
  <c r="G5" i="42"/>
  <c r="H5" i="42"/>
  <c r="I5" i="42"/>
  <c r="J5" i="42"/>
  <c r="K5" i="42"/>
  <c r="L5" i="42"/>
  <c r="M5" i="42"/>
  <c r="N5" i="42"/>
  <c r="Q5" i="42"/>
  <c r="R5" i="42"/>
  <c r="G6" i="42"/>
  <c r="H6" i="42"/>
  <c r="I6" i="42"/>
  <c r="J6" i="42"/>
  <c r="K6" i="42"/>
  <c r="L6" i="42"/>
  <c r="M6" i="42"/>
  <c r="N6" i="42"/>
  <c r="Q6" i="42"/>
  <c r="R6" i="42"/>
  <c r="G7" i="42"/>
  <c r="H7" i="42"/>
  <c r="I7" i="42"/>
  <c r="J7" i="42"/>
  <c r="K7" i="42"/>
  <c r="L7" i="42"/>
  <c r="M7" i="42"/>
  <c r="N7" i="42"/>
  <c r="Q7" i="42"/>
  <c r="R7" i="42"/>
  <c r="G8" i="42"/>
  <c r="H8" i="42"/>
  <c r="I8" i="42"/>
  <c r="J8" i="42"/>
  <c r="K8" i="42"/>
  <c r="L8" i="42"/>
  <c r="M8" i="42"/>
  <c r="N8" i="42"/>
  <c r="Q8" i="42"/>
  <c r="R8" i="42"/>
  <c r="G9" i="42"/>
  <c r="H9" i="42"/>
  <c r="I9" i="42"/>
  <c r="J9" i="42"/>
  <c r="K9" i="42"/>
  <c r="L9" i="42"/>
  <c r="M9" i="42"/>
  <c r="N9" i="42"/>
  <c r="Q9" i="42"/>
  <c r="R9" i="42"/>
  <c r="G10" i="42"/>
  <c r="H10" i="42"/>
  <c r="I10" i="42"/>
  <c r="J10" i="42"/>
  <c r="K10" i="42"/>
  <c r="L10" i="42"/>
  <c r="M10" i="42"/>
  <c r="N10" i="42"/>
  <c r="Q10" i="42"/>
  <c r="R10" i="42"/>
  <c r="G11" i="42"/>
  <c r="H11" i="42"/>
  <c r="I11" i="42"/>
  <c r="J11" i="42"/>
  <c r="K11" i="42"/>
  <c r="L11" i="42"/>
  <c r="M11" i="42"/>
  <c r="N11" i="42"/>
  <c r="Q11" i="42"/>
  <c r="R11" i="42"/>
  <c r="G12" i="42"/>
  <c r="H12" i="42"/>
  <c r="I12" i="42"/>
  <c r="J12" i="42"/>
  <c r="K12" i="42"/>
  <c r="L12" i="42"/>
  <c r="M12" i="42"/>
  <c r="N12" i="42"/>
  <c r="Q12" i="42"/>
  <c r="R12" i="42"/>
  <c r="G13" i="42"/>
  <c r="H13" i="42"/>
  <c r="I13" i="42"/>
  <c r="J13" i="42"/>
  <c r="K13" i="42"/>
  <c r="L13" i="42"/>
  <c r="M13" i="42"/>
  <c r="N13" i="42"/>
  <c r="Q13" i="42"/>
  <c r="R13" i="42"/>
  <c r="G14" i="42"/>
  <c r="H14" i="42"/>
  <c r="I14" i="42"/>
  <c r="J14" i="42"/>
  <c r="K14" i="42"/>
  <c r="L14" i="42"/>
  <c r="M14" i="42"/>
  <c r="N14" i="42"/>
  <c r="Q14" i="42"/>
  <c r="R14" i="42"/>
  <c r="G15" i="42"/>
  <c r="H15" i="42"/>
  <c r="I15" i="42"/>
  <c r="J15" i="42"/>
  <c r="K15" i="42"/>
  <c r="L15" i="42"/>
  <c r="M15" i="42"/>
  <c r="N15" i="42"/>
  <c r="Q15" i="42"/>
  <c r="R15" i="42"/>
  <c r="G16" i="42"/>
  <c r="H16" i="42"/>
  <c r="I16" i="42"/>
  <c r="J16" i="42"/>
  <c r="K16" i="42"/>
  <c r="L16" i="42"/>
  <c r="M16" i="42"/>
  <c r="N16" i="42"/>
  <c r="Q16" i="42"/>
  <c r="R16" i="42"/>
  <c r="G17" i="42"/>
  <c r="H17" i="42"/>
  <c r="I17" i="42"/>
  <c r="J17" i="42"/>
  <c r="K17" i="42"/>
  <c r="L17" i="42"/>
  <c r="M17" i="42"/>
  <c r="N17" i="42"/>
  <c r="Q17" i="42"/>
  <c r="R17" i="42"/>
  <c r="G18" i="42"/>
  <c r="H18" i="42"/>
  <c r="I18" i="42"/>
  <c r="J18" i="42"/>
  <c r="K18" i="42"/>
  <c r="L18" i="42"/>
  <c r="M18" i="42"/>
  <c r="N18" i="42"/>
  <c r="Q18" i="42"/>
  <c r="R18" i="42"/>
  <c r="G19" i="42"/>
  <c r="H19" i="42"/>
  <c r="I19" i="42"/>
  <c r="J19" i="42"/>
  <c r="K19" i="42"/>
  <c r="L19" i="42"/>
  <c r="M19" i="42"/>
  <c r="N19" i="42"/>
  <c r="Q19" i="42"/>
  <c r="R19" i="42"/>
  <c r="G20" i="42"/>
  <c r="H20" i="42"/>
  <c r="I20" i="42"/>
  <c r="J20" i="42"/>
  <c r="K20" i="42"/>
  <c r="L20" i="42"/>
  <c r="M20" i="42"/>
  <c r="N20" i="42"/>
  <c r="Q20" i="42"/>
  <c r="R20" i="42"/>
  <c r="G21" i="42"/>
  <c r="H21" i="42"/>
  <c r="I21" i="42"/>
  <c r="J21" i="42"/>
  <c r="K21" i="42"/>
  <c r="L21" i="42"/>
  <c r="M21" i="42"/>
  <c r="N21" i="42"/>
  <c r="Q21" i="42"/>
  <c r="R21" i="42"/>
  <c r="G22" i="42"/>
  <c r="H22" i="42"/>
  <c r="I22" i="42"/>
  <c r="J22" i="42"/>
  <c r="K22" i="42"/>
  <c r="L22" i="42"/>
  <c r="M22" i="42"/>
  <c r="N22" i="42"/>
  <c r="Q22" i="42"/>
  <c r="R22" i="42"/>
  <c r="G23" i="42"/>
  <c r="H23" i="42"/>
  <c r="I23" i="42"/>
  <c r="J23" i="42"/>
  <c r="K23" i="42"/>
  <c r="L23" i="42"/>
  <c r="M23" i="42"/>
  <c r="N23" i="42"/>
  <c r="Q23" i="42"/>
  <c r="R23" i="42"/>
  <c r="G24" i="42"/>
  <c r="H24" i="42"/>
  <c r="I24" i="42"/>
  <c r="J24" i="42"/>
  <c r="K24" i="42"/>
  <c r="L24" i="42"/>
  <c r="M24" i="42"/>
  <c r="N24" i="42"/>
  <c r="Q24" i="42"/>
  <c r="R24" i="42"/>
  <c r="G25" i="42"/>
  <c r="H25" i="42"/>
  <c r="I25" i="42"/>
  <c r="J25" i="42"/>
  <c r="K25" i="42"/>
  <c r="L25" i="42"/>
  <c r="M25" i="42"/>
  <c r="N25" i="42"/>
  <c r="Q25" i="42"/>
  <c r="R25" i="42"/>
  <c r="G26" i="42"/>
  <c r="H26" i="42"/>
  <c r="I26" i="42"/>
  <c r="J26" i="42"/>
  <c r="K26" i="42"/>
  <c r="L26" i="42"/>
  <c r="M26" i="42"/>
  <c r="N26" i="42"/>
  <c r="Q26" i="42"/>
  <c r="R26" i="42"/>
  <c r="G27" i="42"/>
  <c r="H27" i="42"/>
  <c r="I27" i="42"/>
  <c r="J27" i="42"/>
  <c r="K27" i="42"/>
  <c r="L27" i="42"/>
  <c r="M27" i="42"/>
  <c r="N27" i="42"/>
  <c r="Q27" i="42"/>
  <c r="R27" i="42"/>
  <c r="G28" i="42"/>
  <c r="H28" i="42"/>
  <c r="I28" i="42"/>
  <c r="J28" i="42"/>
  <c r="K28" i="42"/>
  <c r="L28" i="42"/>
  <c r="M28" i="42"/>
  <c r="N28" i="42"/>
  <c r="Q28" i="42"/>
  <c r="R28" i="42"/>
  <c r="G29" i="42"/>
  <c r="H29" i="42"/>
  <c r="I29" i="42"/>
  <c r="J29" i="42"/>
  <c r="K29" i="42"/>
  <c r="L29" i="42"/>
  <c r="M29" i="42"/>
  <c r="N29" i="42"/>
  <c r="Q29" i="42"/>
  <c r="R29" i="42"/>
  <c r="G30" i="42"/>
  <c r="H30" i="42"/>
  <c r="I30" i="42"/>
  <c r="J30" i="42"/>
  <c r="K30" i="42"/>
  <c r="L30" i="42"/>
  <c r="M30" i="42"/>
  <c r="N30" i="42"/>
  <c r="Q30" i="42"/>
  <c r="R30" i="42"/>
  <c r="G31" i="42"/>
  <c r="H31" i="42"/>
  <c r="I31" i="42"/>
  <c r="J31" i="42"/>
  <c r="K31" i="42"/>
  <c r="L31" i="42"/>
  <c r="M31" i="42"/>
  <c r="N31" i="42"/>
  <c r="Q31" i="42"/>
  <c r="R31" i="42"/>
  <c r="G32" i="42"/>
  <c r="H32" i="42"/>
  <c r="I32" i="42"/>
  <c r="J32" i="42"/>
  <c r="K32" i="42"/>
  <c r="L32" i="42"/>
  <c r="M32" i="42"/>
  <c r="N32" i="42"/>
  <c r="Q32" i="42"/>
  <c r="R32" i="42"/>
  <c r="G33" i="42"/>
  <c r="H33" i="42"/>
  <c r="I33" i="42"/>
  <c r="J33" i="42"/>
  <c r="K33" i="42"/>
  <c r="L33" i="42"/>
  <c r="M33" i="42"/>
  <c r="N33" i="42"/>
  <c r="Q33" i="42"/>
  <c r="R33" i="42"/>
  <c r="G34" i="42"/>
  <c r="H34" i="42"/>
  <c r="I34" i="42"/>
  <c r="J34" i="42"/>
  <c r="K34" i="42"/>
  <c r="L34" i="42"/>
  <c r="M34" i="42"/>
  <c r="N34" i="42"/>
  <c r="Q34" i="42"/>
  <c r="R34" i="42"/>
  <c r="G35" i="42"/>
  <c r="H35" i="42"/>
  <c r="I35" i="42"/>
  <c r="J35" i="42"/>
  <c r="K35" i="42"/>
  <c r="L35" i="42"/>
  <c r="M35" i="42"/>
  <c r="N35" i="42"/>
  <c r="Q35" i="42"/>
  <c r="R35" i="42"/>
  <c r="G36" i="42"/>
  <c r="H36" i="42"/>
  <c r="I36" i="42"/>
  <c r="J36" i="42"/>
  <c r="K36" i="42"/>
  <c r="L36" i="42"/>
  <c r="M36" i="42"/>
  <c r="N36" i="42"/>
  <c r="Q36" i="42"/>
  <c r="R36" i="42"/>
  <c r="G37" i="42"/>
  <c r="H37" i="42"/>
  <c r="I37" i="42"/>
  <c r="J37" i="42"/>
  <c r="K37" i="42"/>
  <c r="L37" i="42"/>
  <c r="M37" i="42"/>
  <c r="N37" i="42"/>
  <c r="Q37" i="42"/>
  <c r="R37" i="42"/>
  <c r="G38" i="42"/>
  <c r="H38" i="42"/>
  <c r="I38" i="42"/>
  <c r="J38" i="42"/>
  <c r="K38" i="42"/>
  <c r="L38" i="42"/>
  <c r="M38" i="42"/>
  <c r="N38" i="42"/>
  <c r="Q38" i="42"/>
  <c r="R38" i="42"/>
  <c r="G39" i="42"/>
  <c r="H39" i="42"/>
  <c r="I39" i="42"/>
  <c r="J39" i="42"/>
  <c r="K39" i="42"/>
  <c r="L39" i="42"/>
  <c r="M39" i="42"/>
  <c r="N39" i="42"/>
  <c r="Q39" i="42"/>
  <c r="R39" i="42"/>
  <c r="G40" i="42"/>
  <c r="H40" i="42"/>
  <c r="I40" i="42"/>
  <c r="J40" i="42"/>
  <c r="K40" i="42"/>
  <c r="L40" i="42"/>
  <c r="M40" i="42"/>
  <c r="N40" i="42"/>
  <c r="Q40" i="42"/>
  <c r="R40" i="42"/>
  <c r="G41" i="42"/>
  <c r="H41" i="42"/>
  <c r="I41" i="42"/>
  <c r="J41" i="42"/>
  <c r="K41" i="42"/>
  <c r="L41" i="42"/>
  <c r="M41" i="42"/>
  <c r="N41" i="42"/>
  <c r="Q41" i="42"/>
  <c r="R41" i="42"/>
  <c r="G42" i="42"/>
  <c r="H42" i="42"/>
  <c r="I42" i="42"/>
  <c r="J42" i="42"/>
  <c r="K42" i="42"/>
  <c r="L42" i="42"/>
  <c r="M42" i="42"/>
  <c r="N42" i="42"/>
  <c r="Q42" i="42"/>
  <c r="R42" i="42"/>
  <c r="G43" i="42"/>
  <c r="H43" i="42"/>
  <c r="I43" i="42"/>
  <c r="J43" i="42"/>
  <c r="K43" i="42"/>
  <c r="L43" i="42"/>
  <c r="M43" i="42"/>
  <c r="N43" i="42"/>
  <c r="Q43" i="42"/>
  <c r="R43" i="42"/>
  <c r="G44" i="42"/>
  <c r="H44" i="42"/>
  <c r="I44" i="42"/>
  <c r="J44" i="42"/>
  <c r="K44" i="42"/>
  <c r="L44" i="42"/>
  <c r="M44" i="42"/>
  <c r="N44" i="42"/>
  <c r="Q44" i="42"/>
  <c r="R44" i="42"/>
  <c r="G45" i="42"/>
  <c r="H45" i="42"/>
  <c r="I45" i="42"/>
  <c r="J45" i="42"/>
  <c r="K45" i="42"/>
  <c r="L45" i="42"/>
  <c r="M45" i="42"/>
  <c r="N45" i="42"/>
  <c r="Q45" i="42"/>
  <c r="R45" i="42"/>
  <c r="G46" i="42"/>
  <c r="H46" i="42"/>
  <c r="I46" i="42"/>
  <c r="J46" i="42"/>
  <c r="K46" i="42"/>
  <c r="L46" i="42"/>
  <c r="M46" i="42"/>
  <c r="N46" i="42"/>
  <c r="Q46" i="42"/>
  <c r="R46" i="42"/>
  <c r="G47" i="42"/>
  <c r="H47" i="42"/>
  <c r="I47" i="42"/>
  <c r="J47" i="42"/>
  <c r="K47" i="42"/>
  <c r="L47" i="42"/>
  <c r="M47" i="42"/>
  <c r="N47" i="42"/>
  <c r="Q47" i="42"/>
  <c r="R47" i="42"/>
  <c r="G48" i="42"/>
  <c r="H48" i="42"/>
  <c r="I48" i="42"/>
  <c r="J48" i="42"/>
  <c r="K48" i="42"/>
  <c r="L48" i="42"/>
  <c r="M48" i="42"/>
  <c r="N48" i="42"/>
  <c r="Q48" i="42"/>
  <c r="R48" i="42"/>
  <c r="G49" i="42"/>
  <c r="H49" i="42"/>
  <c r="I49" i="42"/>
  <c r="J49" i="42"/>
  <c r="K49" i="42"/>
  <c r="L49" i="42"/>
  <c r="M49" i="42"/>
  <c r="N49" i="42"/>
  <c r="Q49" i="42"/>
  <c r="R49" i="42"/>
  <c r="G50" i="42"/>
  <c r="H50" i="42"/>
  <c r="I50" i="42"/>
  <c r="J50" i="42"/>
  <c r="K50" i="42"/>
  <c r="L50" i="42"/>
  <c r="M50" i="42"/>
  <c r="N50" i="42"/>
  <c r="Q50" i="42"/>
  <c r="R50" i="42"/>
  <c r="G51" i="42"/>
  <c r="H51" i="42"/>
  <c r="I51" i="42"/>
  <c r="J51" i="42"/>
  <c r="K51" i="42"/>
  <c r="L51" i="42"/>
  <c r="M51" i="42"/>
  <c r="N51" i="42"/>
  <c r="Q51" i="42"/>
  <c r="R51" i="42"/>
  <c r="G52" i="42"/>
  <c r="H52" i="42"/>
  <c r="I52" i="42"/>
  <c r="J52" i="42"/>
  <c r="K52" i="42"/>
  <c r="L52" i="42"/>
  <c r="M52" i="42"/>
  <c r="N52" i="42"/>
  <c r="Q52" i="42"/>
  <c r="R52" i="42"/>
  <c r="G53" i="42"/>
  <c r="H53" i="42"/>
  <c r="I53" i="42"/>
  <c r="J53" i="42"/>
  <c r="K53" i="42"/>
  <c r="L53" i="42"/>
  <c r="M53" i="42"/>
  <c r="N53" i="42"/>
  <c r="Q53" i="42"/>
  <c r="R53" i="42"/>
  <c r="G54" i="42"/>
  <c r="H54" i="42"/>
  <c r="I54" i="42"/>
  <c r="J54" i="42"/>
  <c r="K54" i="42"/>
  <c r="L54" i="42"/>
  <c r="M54" i="42"/>
  <c r="N54" i="42"/>
  <c r="Q54" i="42"/>
  <c r="R54" i="42"/>
  <c r="G55" i="42"/>
  <c r="H55" i="42"/>
  <c r="I55" i="42"/>
  <c r="J55" i="42"/>
  <c r="K55" i="42"/>
  <c r="L55" i="42"/>
  <c r="M55" i="42"/>
  <c r="N55" i="42"/>
  <c r="Q55" i="42"/>
  <c r="R55" i="42"/>
  <c r="G56" i="42"/>
  <c r="H56" i="42"/>
  <c r="I56" i="42"/>
  <c r="J56" i="42"/>
  <c r="K56" i="42"/>
  <c r="L56" i="42"/>
  <c r="M56" i="42"/>
  <c r="N56" i="42"/>
  <c r="Q56" i="42"/>
  <c r="R56" i="42"/>
  <c r="G57" i="42"/>
  <c r="H57" i="42"/>
  <c r="I57" i="42"/>
  <c r="J57" i="42"/>
  <c r="K57" i="42"/>
  <c r="L57" i="42"/>
  <c r="M57" i="42"/>
  <c r="N57" i="42"/>
  <c r="Q57" i="42"/>
  <c r="R57" i="42"/>
  <c r="G58" i="42"/>
  <c r="H58" i="42"/>
  <c r="I58" i="42"/>
  <c r="J58" i="42"/>
  <c r="K58" i="42"/>
  <c r="L58" i="42"/>
  <c r="M58" i="42"/>
  <c r="N58" i="42"/>
  <c r="Q58" i="42"/>
  <c r="R58" i="42"/>
  <c r="G59" i="42"/>
  <c r="H59" i="42"/>
  <c r="I59" i="42"/>
  <c r="J59" i="42"/>
  <c r="K59" i="42"/>
  <c r="L59" i="42"/>
  <c r="M59" i="42"/>
  <c r="N59" i="42"/>
  <c r="Q59" i="42"/>
  <c r="R59" i="42"/>
  <c r="G60" i="42"/>
  <c r="H60" i="42"/>
  <c r="I60" i="42"/>
  <c r="J60" i="42"/>
  <c r="K60" i="42"/>
  <c r="L60" i="42"/>
  <c r="M60" i="42"/>
  <c r="N60" i="42"/>
  <c r="Q60" i="42"/>
  <c r="R60" i="42"/>
  <c r="G61" i="42"/>
  <c r="H61" i="42"/>
  <c r="I61" i="42"/>
  <c r="K61" i="42"/>
  <c r="L61" i="42"/>
  <c r="M61" i="42"/>
  <c r="N61" i="42"/>
  <c r="Q61" i="42"/>
  <c r="R61" i="42"/>
  <c r="G62" i="42"/>
  <c r="H62" i="42"/>
  <c r="I62" i="42"/>
  <c r="M62" i="42"/>
  <c r="N62" i="42"/>
  <c r="G63" i="42"/>
  <c r="H63" i="42"/>
  <c r="G64" i="42"/>
  <c r="A28" i="42"/>
  <c r="B28" i="42"/>
  <c r="C28" i="42"/>
  <c r="D28" i="42"/>
  <c r="E28" i="42"/>
  <c r="F28" i="42"/>
  <c r="A29" i="42"/>
  <c r="B29" i="42"/>
  <c r="C29" i="42"/>
  <c r="D29" i="42"/>
  <c r="E29" i="42"/>
  <c r="F29" i="42"/>
  <c r="A30" i="42"/>
  <c r="B30" i="42"/>
  <c r="C30" i="42"/>
  <c r="D30" i="42"/>
  <c r="E30" i="42"/>
  <c r="F30" i="42"/>
  <c r="A31" i="42"/>
  <c r="B31" i="42"/>
  <c r="C31" i="42"/>
  <c r="D31" i="42"/>
  <c r="E31" i="42"/>
  <c r="F31" i="42"/>
  <c r="A32" i="42"/>
  <c r="B32" i="42"/>
  <c r="C32" i="42"/>
  <c r="D32" i="42"/>
  <c r="E32" i="42"/>
  <c r="F32" i="42"/>
  <c r="A33" i="42"/>
  <c r="B33" i="42"/>
  <c r="C33" i="42"/>
  <c r="D33" i="42"/>
  <c r="E33" i="42"/>
  <c r="F33" i="42"/>
  <c r="A34" i="42"/>
  <c r="B34" i="42"/>
  <c r="C34" i="42"/>
  <c r="D34" i="42"/>
  <c r="E34" i="42"/>
  <c r="F34" i="42"/>
  <c r="A35" i="42"/>
  <c r="B35" i="42"/>
  <c r="C35" i="42"/>
  <c r="D35" i="42"/>
  <c r="E35" i="42"/>
  <c r="F35" i="42"/>
  <c r="A36" i="42"/>
  <c r="B36" i="42"/>
  <c r="C36" i="42"/>
  <c r="D36" i="42"/>
  <c r="E36" i="42"/>
  <c r="F36" i="42"/>
  <c r="A37" i="42"/>
  <c r="B37" i="42"/>
  <c r="C37" i="42"/>
  <c r="D37" i="42"/>
  <c r="E37" i="42"/>
  <c r="F37" i="42"/>
  <c r="A38" i="42"/>
  <c r="B38" i="42"/>
  <c r="C38" i="42"/>
  <c r="D38" i="42"/>
  <c r="E38" i="42"/>
  <c r="F38" i="42"/>
  <c r="A39" i="42"/>
  <c r="B39" i="42"/>
  <c r="C39" i="42"/>
  <c r="D39" i="42"/>
  <c r="E39" i="42"/>
  <c r="F39" i="42"/>
  <c r="A40" i="42"/>
  <c r="B40" i="42"/>
  <c r="C40" i="42"/>
  <c r="D40" i="42"/>
  <c r="E40" i="42"/>
  <c r="F40" i="42"/>
  <c r="A41" i="42"/>
  <c r="B41" i="42"/>
  <c r="C41" i="42"/>
  <c r="D41" i="42"/>
  <c r="E41" i="42"/>
  <c r="F41" i="42"/>
  <c r="A42" i="42"/>
  <c r="B42" i="42"/>
  <c r="C42" i="42"/>
  <c r="D42" i="42"/>
  <c r="E42" i="42"/>
  <c r="F42" i="42"/>
  <c r="A43" i="42"/>
  <c r="B43" i="42"/>
  <c r="C43" i="42"/>
  <c r="D43" i="42"/>
  <c r="E43" i="42"/>
  <c r="F43" i="42"/>
  <c r="A44" i="42"/>
  <c r="B44" i="42"/>
  <c r="C44" i="42"/>
  <c r="D44" i="42"/>
  <c r="E44" i="42"/>
  <c r="F44" i="42"/>
  <c r="A45" i="42"/>
  <c r="B45" i="42"/>
  <c r="C45" i="42"/>
  <c r="D45" i="42"/>
  <c r="E45" i="42"/>
  <c r="F45" i="42"/>
  <c r="A46" i="42"/>
  <c r="B46" i="42"/>
  <c r="C46" i="42"/>
  <c r="D46" i="42"/>
  <c r="E46" i="42"/>
  <c r="F46" i="42"/>
  <c r="A47" i="42"/>
  <c r="B47" i="42"/>
  <c r="C47" i="42"/>
  <c r="D47" i="42"/>
  <c r="E47" i="42"/>
  <c r="F47" i="42"/>
  <c r="A48" i="42"/>
  <c r="B48" i="42"/>
  <c r="C48" i="42"/>
  <c r="D48" i="42"/>
  <c r="E48" i="42"/>
  <c r="F48" i="42"/>
  <c r="A49" i="42"/>
  <c r="B49" i="42"/>
  <c r="C49" i="42"/>
  <c r="D49" i="42"/>
  <c r="E49" i="42"/>
  <c r="F49" i="42"/>
  <c r="A50" i="42"/>
  <c r="B50" i="42"/>
  <c r="C50" i="42"/>
  <c r="D50" i="42"/>
  <c r="E50" i="42"/>
  <c r="F50" i="42"/>
  <c r="A51" i="42"/>
  <c r="B51" i="42"/>
  <c r="C51" i="42"/>
  <c r="D51" i="42"/>
  <c r="E51" i="42"/>
  <c r="F51" i="42"/>
  <c r="A52" i="42"/>
  <c r="B52" i="42"/>
  <c r="C52" i="42"/>
  <c r="D52" i="42"/>
  <c r="E52" i="42"/>
  <c r="F52" i="42"/>
  <c r="A53" i="42"/>
  <c r="B53" i="42"/>
  <c r="C53" i="42"/>
  <c r="D53" i="42"/>
  <c r="E53" i="42"/>
  <c r="F53" i="42"/>
  <c r="A54" i="42"/>
  <c r="B54" i="42"/>
  <c r="C54" i="42"/>
  <c r="D54" i="42"/>
  <c r="E54" i="42"/>
  <c r="F54" i="42"/>
  <c r="A55" i="42"/>
  <c r="B55" i="42"/>
  <c r="C55" i="42"/>
  <c r="D55" i="42"/>
  <c r="E55" i="42"/>
  <c r="F55" i="42"/>
  <c r="A56" i="42"/>
  <c r="B56" i="42"/>
  <c r="C56" i="42"/>
  <c r="D56" i="42"/>
  <c r="E56" i="42"/>
  <c r="F56" i="42"/>
  <c r="A57" i="42"/>
  <c r="B57" i="42"/>
  <c r="C57" i="42"/>
  <c r="D57" i="42"/>
  <c r="E57" i="42"/>
  <c r="F57" i="42"/>
  <c r="A58" i="42"/>
  <c r="B58" i="42"/>
  <c r="C58" i="42"/>
  <c r="D58" i="42"/>
  <c r="E58" i="42"/>
  <c r="F58" i="42"/>
  <c r="A59" i="42"/>
  <c r="B59" i="42"/>
  <c r="C59" i="42"/>
  <c r="D59" i="42"/>
  <c r="E59" i="42"/>
  <c r="F59" i="42"/>
  <c r="A60" i="42"/>
  <c r="B60" i="42"/>
  <c r="C60" i="42"/>
  <c r="D60" i="42"/>
  <c r="E60" i="42"/>
  <c r="F60" i="42"/>
  <c r="A61" i="42"/>
  <c r="B61" i="42"/>
  <c r="C61" i="42"/>
  <c r="D61" i="42"/>
  <c r="E61" i="42"/>
  <c r="F61" i="42"/>
  <c r="A62" i="42"/>
  <c r="B62" i="42"/>
  <c r="C62" i="42"/>
  <c r="D62" i="42"/>
  <c r="E62" i="42"/>
  <c r="F62" i="42"/>
  <c r="T115" i="41"/>
  <c r="S115" i="41"/>
  <c r="R115" i="41"/>
  <c r="P115" i="41"/>
  <c r="AD114" i="41"/>
  <c r="AD115" i="41" s="1"/>
  <c r="AA114" i="41"/>
  <c r="AA115" i="41" s="1"/>
  <c r="Z114" i="41"/>
  <c r="Z115" i="41" s="1"/>
  <c r="Y114" i="41"/>
  <c r="Y115" i="41" s="1"/>
  <c r="U114" i="41"/>
  <c r="U115" i="41" s="1"/>
  <c r="T114" i="41"/>
  <c r="S114" i="41"/>
  <c r="R114" i="41"/>
  <c r="Q114" i="41"/>
  <c r="P114" i="41"/>
  <c r="T113" i="41"/>
  <c r="S113" i="41"/>
  <c r="R113" i="41"/>
  <c r="P113" i="41"/>
  <c r="AD112" i="41"/>
  <c r="AD113" i="41" s="1"/>
  <c r="AA112" i="41"/>
  <c r="AA113" i="41" s="1"/>
  <c r="Z112" i="41"/>
  <c r="Z113" i="41" s="1"/>
  <c r="Y112" i="41"/>
  <c r="Y113" i="41" s="1"/>
  <c r="U112" i="41"/>
  <c r="U113" i="41" s="1"/>
  <c r="T112" i="41"/>
  <c r="S112" i="41"/>
  <c r="R112" i="41"/>
  <c r="Q112" i="41"/>
  <c r="P112" i="41"/>
  <c r="T111" i="41"/>
  <c r="S111" i="41"/>
  <c r="R111" i="41"/>
  <c r="P111" i="41"/>
  <c r="AD110" i="41"/>
  <c r="AD111" i="41" s="1"/>
  <c r="AA110" i="41"/>
  <c r="AA111" i="41" s="1"/>
  <c r="Z110" i="41"/>
  <c r="Z111" i="41" s="1"/>
  <c r="Y110" i="41"/>
  <c r="Y111" i="41" s="1"/>
  <c r="U110" i="41"/>
  <c r="U111" i="41" s="1"/>
  <c r="T110" i="41"/>
  <c r="S110" i="41"/>
  <c r="R110" i="41"/>
  <c r="Q110" i="41"/>
  <c r="P110" i="41"/>
  <c r="T109" i="41"/>
  <c r="S109" i="41"/>
  <c r="R109" i="41"/>
  <c r="P109" i="41"/>
  <c r="AD108" i="41"/>
  <c r="AD109" i="41" s="1"/>
  <c r="AA108" i="41"/>
  <c r="AA109" i="41" s="1"/>
  <c r="Z108" i="41"/>
  <c r="Z109" i="41" s="1"/>
  <c r="Y108" i="41"/>
  <c r="Y109" i="41" s="1"/>
  <c r="T108" i="41"/>
  <c r="S108" i="41"/>
  <c r="R108" i="41"/>
  <c r="Q108" i="41"/>
  <c r="P108" i="41"/>
  <c r="T107" i="41"/>
  <c r="S107" i="41"/>
  <c r="R107" i="41"/>
  <c r="P107" i="41"/>
  <c r="AD106" i="41"/>
  <c r="AD107" i="41" s="1"/>
  <c r="AA106" i="41"/>
  <c r="AA107" i="41" s="1"/>
  <c r="Z106" i="41"/>
  <c r="Z107" i="41" s="1"/>
  <c r="Y106" i="41"/>
  <c r="Y107" i="41" s="1"/>
  <c r="U106" i="41"/>
  <c r="U107" i="41" s="1"/>
  <c r="T106" i="41"/>
  <c r="S106" i="41"/>
  <c r="R106" i="41"/>
  <c r="Q106" i="41"/>
  <c r="P106" i="41"/>
  <c r="T49" i="41"/>
  <c r="S49" i="41"/>
  <c r="R49" i="41"/>
  <c r="P49" i="41"/>
  <c r="Z48" i="41"/>
  <c r="Z49" i="41" s="1"/>
  <c r="Y48" i="41"/>
  <c r="Y49" i="41" s="1"/>
  <c r="Q48" i="41"/>
  <c r="P48" i="41"/>
  <c r="T47" i="41"/>
  <c r="S47" i="41"/>
  <c r="R47" i="41"/>
  <c r="P47" i="41"/>
  <c r="Z46" i="41"/>
  <c r="Z47" i="41" s="1"/>
  <c r="Y46" i="41"/>
  <c r="Y47" i="41" s="1"/>
  <c r="Q46" i="41"/>
  <c r="P46" i="41"/>
  <c r="T45" i="41"/>
  <c r="S45" i="41"/>
  <c r="R45" i="41"/>
  <c r="P45" i="41"/>
  <c r="Z44" i="41"/>
  <c r="Z45" i="41" s="1"/>
  <c r="Y44" i="41"/>
  <c r="Y45" i="41" s="1"/>
  <c r="Q44" i="41"/>
  <c r="P44" i="41"/>
  <c r="T43" i="41"/>
  <c r="S43" i="41"/>
  <c r="R43" i="41"/>
  <c r="P43" i="41"/>
  <c r="Z42" i="41"/>
  <c r="Z43" i="41" s="1"/>
  <c r="Y42" i="41"/>
  <c r="Y43" i="41" s="1"/>
  <c r="Q42" i="41"/>
  <c r="P42" i="41"/>
  <c r="T41" i="41"/>
  <c r="S41" i="41"/>
  <c r="R41" i="41"/>
  <c r="P41" i="41"/>
  <c r="Z40" i="41"/>
  <c r="Z41" i="41" s="1"/>
  <c r="Y40" i="41"/>
  <c r="Y41" i="41" s="1"/>
  <c r="Q40" i="41"/>
  <c r="P40" i="41"/>
  <c r="T39" i="41"/>
  <c r="S39" i="41"/>
  <c r="R39" i="41"/>
  <c r="P39" i="41"/>
  <c r="Z38" i="41"/>
  <c r="Z39" i="41" s="1"/>
  <c r="Y38" i="41"/>
  <c r="Y39" i="41" s="1"/>
  <c r="Q38" i="41"/>
  <c r="P38" i="41"/>
  <c r="T37" i="41"/>
  <c r="S37" i="41"/>
  <c r="R37" i="41"/>
  <c r="P37" i="41"/>
  <c r="Z36" i="41"/>
  <c r="Z37" i="41" s="1"/>
  <c r="Y36" i="41"/>
  <c r="Y37" i="41" s="1"/>
  <c r="Q36" i="41"/>
  <c r="P36" i="41"/>
  <c r="P35" i="41"/>
  <c r="Z34" i="41"/>
  <c r="Z35" i="41" s="1"/>
  <c r="Y34" i="41"/>
  <c r="Y35" i="41" s="1"/>
  <c r="Q34" i="41"/>
  <c r="P34" i="41"/>
  <c r="P33" i="41"/>
  <c r="Z32" i="41"/>
  <c r="Z33" i="41" s="1"/>
  <c r="Y32" i="41"/>
  <c r="Y33" i="41" s="1"/>
  <c r="Q32" i="41"/>
  <c r="P32" i="41"/>
  <c r="P31" i="41"/>
  <c r="Z30" i="41"/>
  <c r="Z31" i="41" s="1"/>
  <c r="Y30" i="41"/>
  <c r="Y31" i="41" s="1"/>
  <c r="Q30" i="41"/>
  <c r="P30" i="41"/>
  <c r="P29" i="41"/>
  <c r="Z28" i="41"/>
  <c r="Z29" i="41" s="1"/>
  <c r="Y28" i="41"/>
  <c r="Y29" i="41" s="1"/>
  <c r="Q28" i="41"/>
  <c r="P28" i="41"/>
  <c r="P27" i="41"/>
  <c r="Z26" i="41"/>
  <c r="Z27" i="41" s="1"/>
  <c r="Y26" i="41"/>
  <c r="Y27" i="41" s="1"/>
  <c r="Q26" i="41"/>
  <c r="P26" i="41"/>
  <c r="P25" i="41"/>
  <c r="Z24" i="41"/>
  <c r="Z25" i="41" s="1"/>
  <c r="Y24" i="41"/>
  <c r="Y25" i="41" s="1"/>
  <c r="Q24" i="41"/>
  <c r="P24" i="41"/>
  <c r="P23" i="41"/>
  <c r="Z22" i="41"/>
  <c r="Z23" i="41" s="1"/>
  <c r="Y22" i="41"/>
  <c r="Y23" i="41" s="1"/>
  <c r="Q22" i="41"/>
  <c r="P22" i="41"/>
  <c r="T21" i="41"/>
  <c r="S21" i="41"/>
  <c r="R21" i="41"/>
  <c r="P21" i="41"/>
  <c r="Z20" i="41"/>
  <c r="Z21" i="41" s="1"/>
  <c r="Y20" i="41"/>
  <c r="Y21" i="41" s="1"/>
  <c r="Q20" i="41"/>
  <c r="P20" i="41"/>
  <c r="T79" i="41"/>
  <c r="S79" i="41"/>
  <c r="R79" i="41"/>
  <c r="P79" i="41"/>
  <c r="AD78" i="41"/>
  <c r="AD79" i="41" s="1"/>
  <c r="AA78" i="41"/>
  <c r="AA79" i="41" s="1"/>
  <c r="Z78" i="41"/>
  <c r="Z79" i="41" s="1"/>
  <c r="Y78" i="41"/>
  <c r="Y79" i="41" s="1"/>
  <c r="U78" i="41"/>
  <c r="U79" i="41" s="1"/>
  <c r="T78" i="41"/>
  <c r="S78" i="41"/>
  <c r="R78" i="41"/>
  <c r="Q78" i="41"/>
  <c r="P78" i="41"/>
  <c r="P77" i="41"/>
  <c r="Z76" i="41"/>
  <c r="Z77" i="41" s="1"/>
  <c r="Y76" i="41"/>
  <c r="Y77" i="41" s="1"/>
  <c r="Q76" i="41"/>
  <c r="P76" i="41"/>
  <c r="T75" i="41"/>
  <c r="S75" i="41"/>
  <c r="R75" i="41"/>
  <c r="P75" i="41"/>
  <c r="Z74" i="41"/>
  <c r="Z75" i="41" s="1"/>
  <c r="Y74" i="41"/>
  <c r="Y75" i="41" s="1"/>
  <c r="Q74" i="41"/>
  <c r="P74" i="41"/>
  <c r="T73" i="41"/>
  <c r="S73" i="41"/>
  <c r="R73" i="41"/>
  <c r="P73" i="41"/>
  <c r="Z72" i="41"/>
  <c r="Z73" i="41" s="1"/>
  <c r="Y72" i="41"/>
  <c r="Y73" i="41" s="1"/>
  <c r="Q72" i="41"/>
  <c r="P72" i="41"/>
  <c r="T71" i="41"/>
  <c r="S71" i="41"/>
  <c r="R71" i="41"/>
  <c r="P71" i="41"/>
  <c r="AD70" i="41"/>
  <c r="AD71" i="41" s="1"/>
  <c r="AA70" i="41"/>
  <c r="AA71" i="41" s="1"/>
  <c r="Z70" i="41"/>
  <c r="Z71" i="41" s="1"/>
  <c r="Y70" i="41"/>
  <c r="Y71" i="41" s="1"/>
  <c r="T70" i="41"/>
  <c r="Q70" i="41"/>
  <c r="P70" i="41"/>
  <c r="T69" i="41"/>
  <c r="S69" i="41"/>
  <c r="R69" i="41"/>
  <c r="P69" i="41"/>
  <c r="Z68" i="41"/>
  <c r="Z69" i="41" s="1"/>
  <c r="Y68" i="41"/>
  <c r="Y69" i="41" s="1"/>
  <c r="Q68" i="41"/>
  <c r="P68" i="41"/>
  <c r="T67" i="41"/>
  <c r="S67" i="41"/>
  <c r="R67" i="41"/>
  <c r="P67" i="41"/>
  <c r="Z66" i="41"/>
  <c r="Z67" i="41" s="1"/>
  <c r="Y66" i="41"/>
  <c r="Y67" i="41" s="1"/>
  <c r="Q66" i="41"/>
  <c r="P66" i="41"/>
  <c r="T65" i="41"/>
  <c r="S65" i="41"/>
  <c r="R65" i="41"/>
  <c r="P65" i="41"/>
  <c r="Z64" i="41"/>
  <c r="Z65" i="41" s="1"/>
  <c r="Y64" i="41"/>
  <c r="Y65" i="41" s="1"/>
  <c r="Q64" i="41"/>
  <c r="P64" i="41"/>
  <c r="T63" i="41"/>
  <c r="S63" i="41"/>
  <c r="R63" i="41"/>
  <c r="P63" i="41"/>
  <c r="Z62" i="41"/>
  <c r="Z63" i="41" s="1"/>
  <c r="Y62" i="41"/>
  <c r="Y63" i="41" s="1"/>
  <c r="Q62" i="41"/>
  <c r="P62" i="41"/>
  <c r="P61" i="41"/>
  <c r="Z60" i="41"/>
  <c r="Z61" i="41" s="1"/>
  <c r="Y60" i="41"/>
  <c r="Y61" i="41" s="1"/>
  <c r="Q60" i="41"/>
  <c r="P60" i="41"/>
  <c r="T59" i="41"/>
  <c r="S59" i="41"/>
  <c r="R59" i="41"/>
  <c r="P59" i="41"/>
  <c r="Z58" i="41"/>
  <c r="Z59" i="41" s="1"/>
  <c r="Y58" i="41"/>
  <c r="Y59" i="41" s="1"/>
  <c r="Q58" i="41"/>
  <c r="P58" i="41"/>
  <c r="T57" i="41"/>
  <c r="S57" i="41"/>
  <c r="R57" i="41"/>
  <c r="P57" i="41"/>
  <c r="Z56" i="41"/>
  <c r="Z57" i="41" s="1"/>
  <c r="Y56" i="41"/>
  <c r="Y57" i="41" s="1"/>
  <c r="Q56" i="41"/>
  <c r="P56" i="41"/>
  <c r="T55" i="41"/>
  <c r="S55" i="41"/>
  <c r="R55" i="41"/>
  <c r="P55" i="41"/>
  <c r="Z54" i="41"/>
  <c r="Z55" i="41" s="1"/>
  <c r="Y54" i="41"/>
  <c r="Y55" i="41" s="1"/>
  <c r="Q54" i="41"/>
  <c r="P54" i="41"/>
  <c r="T53" i="41"/>
  <c r="S53" i="41"/>
  <c r="R53" i="41"/>
  <c r="P53" i="41"/>
  <c r="Z52" i="41"/>
  <c r="Z53" i="41" s="1"/>
  <c r="Y52" i="41"/>
  <c r="Y53" i="41" s="1"/>
  <c r="Q52" i="41"/>
  <c r="P52" i="41"/>
  <c r="T51" i="41"/>
  <c r="S51" i="41"/>
  <c r="R51" i="41"/>
  <c r="P51" i="41"/>
  <c r="Z50" i="41"/>
  <c r="Z51" i="41" s="1"/>
  <c r="Y50" i="41"/>
  <c r="Y51" i="41" s="1"/>
  <c r="Q50" i="41"/>
  <c r="P50" i="41"/>
  <c r="S64" i="34"/>
  <c r="S54" i="42" s="1"/>
  <c r="O54" i="42"/>
  <c r="S63" i="34"/>
  <c r="S53" i="42" s="1"/>
  <c r="S62" i="34"/>
  <c r="S52" i="42"/>
  <c r="O52" i="42"/>
  <c r="S61" i="34"/>
  <c r="S51" i="42" s="1"/>
  <c r="S60" i="34"/>
  <c r="S50" i="42" s="1"/>
  <c r="O50" i="42"/>
  <c r="S52" i="34"/>
  <c r="S42" i="42" s="1"/>
  <c r="O42" i="42"/>
  <c r="S51" i="34"/>
  <c r="S41" i="42" s="1"/>
  <c r="S50" i="34"/>
  <c r="S40" i="42" s="1"/>
  <c r="O40" i="42"/>
  <c r="S49" i="34"/>
  <c r="S39" i="42" s="1"/>
  <c r="S48" i="34"/>
  <c r="S38" i="42" s="1"/>
  <c r="O38" i="42"/>
  <c r="S47" i="34"/>
  <c r="S37" i="42" s="1"/>
  <c r="S46" i="34"/>
  <c r="S36" i="42" s="1"/>
  <c r="O36" i="42"/>
  <c r="S45" i="34"/>
  <c r="S35" i="42"/>
  <c r="S44" i="34"/>
  <c r="S34" i="42" s="1"/>
  <c r="O34" i="42"/>
  <c r="S43" i="34"/>
  <c r="S33" i="42" s="1"/>
  <c r="S42" i="34"/>
  <c r="S32" i="42" s="1"/>
  <c r="O32" i="42"/>
  <c r="S41" i="34"/>
  <c r="S31" i="42" s="1"/>
  <c r="S40" i="34"/>
  <c r="S30" i="42" s="1"/>
  <c r="O30" i="42"/>
  <c r="S39" i="34"/>
  <c r="S29" i="42" s="1"/>
  <c r="S38" i="34"/>
  <c r="S28" i="42" s="1"/>
  <c r="O28" i="42"/>
  <c r="S72" i="34"/>
  <c r="S62" i="42"/>
  <c r="S71" i="34"/>
  <c r="S61" i="42" s="1"/>
  <c r="S70" i="34"/>
  <c r="S60" i="42" s="1"/>
  <c r="O60" i="42"/>
  <c r="S69" i="34"/>
  <c r="S59" i="42" s="1"/>
  <c r="S68" i="34"/>
  <c r="S58" i="42" s="1"/>
  <c r="O58" i="42"/>
  <c r="S67" i="34"/>
  <c r="S57" i="42" s="1"/>
  <c r="S66" i="34"/>
  <c r="S56" i="42"/>
  <c r="O56" i="42"/>
  <c r="S65" i="34"/>
  <c r="S55" i="42" s="1"/>
  <c r="S59" i="34"/>
  <c r="S49" i="42" s="1"/>
  <c r="O49" i="42"/>
  <c r="S58" i="34"/>
  <c r="S48" i="42" s="1"/>
  <c r="S57" i="34"/>
  <c r="S47" i="42" s="1"/>
  <c r="O47" i="42"/>
  <c r="S56" i="34"/>
  <c r="S46" i="42" s="1"/>
  <c r="S55" i="34"/>
  <c r="S45" i="42" s="1"/>
  <c r="O45" i="42"/>
  <c r="S54" i="34"/>
  <c r="S44" i="42" s="1"/>
  <c r="S53" i="34"/>
  <c r="S43" i="42"/>
  <c r="O43" i="42"/>
  <c r="T53" i="42"/>
  <c r="T47" i="42"/>
  <c r="T32" i="42"/>
  <c r="T36" i="42"/>
  <c r="T54" i="42"/>
  <c r="AA58" i="41"/>
  <c r="AA59" i="41" s="1"/>
  <c r="AA60" i="41"/>
  <c r="AA61" i="41" s="1"/>
  <c r="AA62" i="41"/>
  <c r="AA63" i="41" s="1"/>
  <c r="AA64" i="41"/>
  <c r="AA65" i="41" s="1"/>
  <c r="AA74" i="41"/>
  <c r="AA75" i="41" s="1"/>
  <c r="AA76" i="41"/>
  <c r="AA77" i="41" s="1"/>
  <c r="R77" i="41"/>
  <c r="AA28" i="41"/>
  <c r="AA29" i="41" s="1"/>
  <c r="R29" i="41"/>
  <c r="AA50" i="41"/>
  <c r="AA51" i="41" s="1"/>
  <c r="AA56" i="41"/>
  <c r="AA57" i="41" s="1"/>
  <c r="AA34" i="41"/>
  <c r="AA35" i="41" s="1"/>
  <c r="S52" i="41"/>
  <c r="S68" i="41"/>
  <c r="S70" i="41"/>
  <c r="S22" i="41"/>
  <c r="S30" i="41"/>
  <c r="S36" i="41"/>
  <c r="S38" i="41"/>
  <c r="S54" i="41"/>
  <c r="S56" i="41"/>
  <c r="S58" i="41"/>
  <c r="AA68" i="41"/>
  <c r="AA69" i="41" s="1"/>
  <c r="S72" i="41"/>
  <c r="AA22" i="41"/>
  <c r="AA23" i="41" s="1"/>
  <c r="AA24" i="41"/>
  <c r="AA25" i="41" s="1"/>
  <c r="R25" i="41"/>
  <c r="S26" i="41"/>
  <c r="S28" i="41"/>
  <c r="R33" i="41"/>
  <c r="S34" i="41"/>
  <c r="AA38" i="41"/>
  <c r="AA39" i="41" s="1"/>
  <c r="S44" i="41"/>
  <c r="S48" i="41"/>
  <c r="AA52" i="41"/>
  <c r="AA53" i="41" s="1"/>
  <c r="AA54" i="41"/>
  <c r="AA55" i="41" s="1"/>
  <c r="AA66" i="41"/>
  <c r="AA67" i="41" s="1"/>
  <c r="AA72" i="41"/>
  <c r="AA73" i="41" s="1"/>
  <c r="AA20" i="41"/>
  <c r="AA21" i="41" s="1"/>
  <c r="AA26" i="41"/>
  <c r="AA27" i="41" s="1"/>
  <c r="AA30" i="41"/>
  <c r="AA31" i="41" s="1"/>
  <c r="AA32" i="41"/>
  <c r="AA33" i="41" s="1"/>
  <c r="AA36" i="41"/>
  <c r="AA37" i="41" s="1"/>
  <c r="AA40" i="41"/>
  <c r="AA41" i="41" s="1"/>
  <c r="AA42" i="41"/>
  <c r="AA43" i="41" s="1"/>
  <c r="AA44" i="41"/>
  <c r="AA45" i="41" s="1"/>
  <c r="AA46" i="41"/>
  <c r="AA47" i="41" s="1"/>
  <c r="AA48" i="41"/>
  <c r="AA49" i="41" s="1"/>
  <c r="R50" i="41"/>
  <c r="R60" i="41"/>
  <c r="S61" i="41"/>
  <c r="R62" i="41"/>
  <c r="R64" i="41"/>
  <c r="R66" i="41"/>
  <c r="R74" i="41"/>
  <c r="R76" i="41"/>
  <c r="R20" i="41"/>
  <c r="S23" i="41"/>
  <c r="R24" i="41"/>
  <c r="S27" i="41"/>
  <c r="S31" i="41"/>
  <c r="R32" i="41"/>
  <c r="S35" i="41"/>
  <c r="R40" i="41"/>
  <c r="R42" i="41"/>
  <c r="R46" i="41"/>
  <c r="S50" i="41"/>
  <c r="R52" i="41"/>
  <c r="T52" i="41"/>
  <c r="R54" i="41"/>
  <c r="R56" i="41"/>
  <c r="R58" i="41"/>
  <c r="S60" i="41"/>
  <c r="R61" i="41"/>
  <c r="S62" i="41"/>
  <c r="S64" i="41"/>
  <c r="S66" i="41"/>
  <c r="R68" i="41"/>
  <c r="R70" i="41"/>
  <c r="R72" i="41"/>
  <c r="S74" i="41"/>
  <c r="S76" i="41"/>
  <c r="S77" i="41"/>
  <c r="R22" i="41"/>
  <c r="R23" i="41"/>
  <c r="S24" i="41"/>
  <c r="S25" i="41"/>
  <c r="R26" i="41"/>
  <c r="R27" i="41"/>
  <c r="R28" i="41"/>
  <c r="S29" i="41"/>
  <c r="R30" i="41"/>
  <c r="R31" i="41"/>
  <c r="S32" i="41"/>
  <c r="S33" i="41"/>
  <c r="R34" i="41"/>
  <c r="R35" i="41"/>
  <c r="R36" i="41"/>
  <c r="R38" i="41"/>
  <c r="S40" i="41"/>
  <c r="S42" i="41"/>
  <c r="R44" i="41"/>
  <c r="T44" i="41"/>
  <c r="S46" i="41"/>
  <c r="R48" i="41"/>
  <c r="T62" i="41"/>
  <c r="T22" i="41"/>
  <c r="T30" i="41"/>
  <c r="T33" i="41"/>
  <c r="T35" i="41"/>
  <c r="T46" i="41"/>
  <c r="P38" i="34"/>
  <c r="P28" i="42" s="1"/>
  <c r="P46" i="34"/>
  <c r="P36" i="42" s="1"/>
  <c r="P53" i="34"/>
  <c r="P43" i="42" s="1"/>
  <c r="P62" i="34"/>
  <c r="P52" i="42" s="1"/>
  <c r="P66" i="34"/>
  <c r="P56" i="42" s="1"/>
  <c r="P57" i="34"/>
  <c r="P47" i="42" s="1"/>
  <c r="P70" i="34"/>
  <c r="P60" i="42" s="1"/>
  <c r="P42" i="34"/>
  <c r="P32" i="42" s="1"/>
  <c r="P50" i="34"/>
  <c r="P40" i="42" s="1"/>
  <c r="P55" i="34"/>
  <c r="P45" i="42" s="1"/>
  <c r="P59" i="34"/>
  <c r="P49" i="42" s="1"/>
  <c r="P68" i="34"/>
  <c r="P58" i="42" s="1"/>
  <c r="P72" i="34"/>
  <c r="P62" i="42" s="1"/>
  <c r="P40" i="34"/>
  <c r="P30" i="42" s="1"/>
  <c r="P44" i="34"/>
  <c r="P34" i="42" s="1"/>
  <c r="P48" i="34"/>
  <c r="P38" i="42" s="1"/>
  <c r="P60" i="34"/>
  <c r="P50" i="42" s="1"/>
  <c r="P64" i="34"/>
  <c r="P54" i="42" s="1"/>
  <c r="U108" i="41"/>
  <c r="U109" i="41" s="1"/>
  <c r="P54" i="34"/>
  <c r="P44" i="42" s="1"/>
  <c r="O44" i="42"/>
  <c r="P58" i="34"/>
  <c r="P48" i="42" s="1"/>
  <c r="O48" i="42"/>
  <c r="P67" i="34"/>
  <c r="P57" i="42" s="1"/>
  <c r="O57" i="42"/>
  <c r="P71" i="34"/>
  <c r="P61" i="42" s="1"/>
  <c r="O61" i="42"/>
  <c r="P39" i="34"/>
  <c r="P29" i="42" s="1"/>
  <c r="O29" i="42"/>
  <c r="P43" i="34"/>
  <c r="P33" i="42" s="1"/>
  <c r="O33" i="42"/>
  <c r="P47" i="34"/>
  <c r="P37" i="42" s="1"/>
  <c r="O37" i="42"/>
  <c r="P51" i="34"/>
  <c r="P41" i="42" s="1"/>
  <c r="O41" i="42"/>
  <c r="P61" i="34"/>
  <c r="P51" i="42" s="1"/>
  <c r="O51" i="42"/>
  <c r="P56" i="34"/>
  <c r="P46" i="42" s="1"/>
  <c r="O46" i="42"/>
  <c r="P65" i="34"/>
  <c r="P55" i="42" s="1"/>
  <c r="O55" i="42"/>
  <c r="P69" i="34"/>
  <c r="P59" i="42" s="1"/>
  <c r="O59" i="42"/>
  <c r="P41" i="34"/>
  <c r="P31" i="42" s="1"/>
  <c r="O31" i="42"/>
  <c r="P45" i="34"/>
  <c r="P35" i="42" s="1"/>
  <c r="O35" i="42"/>
  <c r="P49" i="34"/>
  <c r="P39" i="42" s="1"/>
  <c r="O39" i="42"/>
  <c r="P52" i="34"/>
  <c r="P42" i="42" s="1"/>
  <c r="P63" i="34"/>
  <c r="P53" i="42" s="1"/>
  <c r="O53" i="42"/>
  <c r="B3" i="30"/>
  <c r="A3" i="30"/>
  <c r="B2" i="30"/>
  <c r="A2" i="30"/>
  <c r="B5" i="33"/>
  <c r="A5" i="33"/>
  <c r="B4" i="33"/>
  <c r="A4" i="33"/>
  <c r="B3" i="33"/>
  <c r="A3" i="33"/>
  <c r="B2" i="33"/>
  <c r="A2" i="33"/>
  <c r="A5" i="28"/>
  <c r="A4" i="28"/>
  <c r="A3" i="28"/>
  <c r="A2" i="28"/>
  <c r="B5" i="28"/>
  <c r="B4" i="28"/>
  <c r="B3" i="28"/>
  <c r="B2" i="28"/>
  <c r="B177" i="41"/>
  <c r="A177" i="41"/>
  <c r="C176" i="41"/>
  <c r="B176" i="41"/>
  <c r="A176" i="41"/>
  <c r="B175" i="41"/>
  <c r="A175" i="41"/>
  <c r="C174" i="41"/>
  <c r="B174" i="41"/>
  <c r="A174" i="41"/>
  <c r="B173" i="41"/>
  <c r="A173" i="41"/>
  <c r="C172" i="41"/>
  <c r="B172" i="41"/>
  <c r="A172" i="41"/>
  <c r="B171" i="41"/>
  <c r="A171" i="41"/>
  <c r="C170" i="41"/>
  <c r="B170" i="41"/>
  <c r="A170" i="41"/>
  <c r="B169" i="41"/>
  <c r="A169" i="41"/>
  <c r="C168" i="41"/>
  <c r="B168" i="41"/>
  <c r="A168" i="41"/>
  <c r="F137" i="41"/>
  <c r="E137" i="41"/>
  <c r="D137" i="41"/>
  <c r="C137" i="41"/>
  <c r="B137" i="41"/>
  <c r="A137" i="41"/>
  <c r="F136" i="41"/>
  <c r="E136" i="41"/>
  <c r="D136" i="41"/>
  <c r="C136" i="41"/>
  <c r="B136" i="41"/>
  <c r="A136" i="41"/>
  <c r="F135" i="41"/>
  <c r="E135" i="41"/>
  <c r="D135" i="41"/>
  <c r="C135" i="41"/>
  <c r="B135" i="41"/>
  <c r="A135" i="41"/>
  <c r="F134" i="41"/>
  <c r="E134" i="41"/>
  <c r="D134" i="41"/>
  <c r="C134" i="41"/>
  <c r="B134" i="41"/>
  <c r="A134" i="41"/>
  <c r="Q19" i="41"/>
  <c r="O19" i="41"/>
  <c r="N19" i="41"/>
  <c r="M19" i="41"/>
  <c r="L19" i="41"/>
  <c r="K19" i="41"/>
  <c r="J19" i="41"/>
  <c r="I19" i="41"/>
  <c r="H19" i="41"/>
  <c r="G19" i="41"/>
  <c r="B19" i="41"/>
  <c r="A19" i="41"/>
  <c r="AC18" i="41"/>
  <c r="AC19" i="41" s="1"/>
  <c r="X18" i="41"/>
  <c r="X19" i="41" s="1"/>
  <c r="W18" i="41"/>
  <c r="W19" i="41" s="1"/>
  <c r="V18" i="41"/>
  <c r="V19" i="41" s="1"/>
  <c r="O18" i="41"/>
  <c r="N18" i="41"/>
  <c r="M18" i="41"/>
  <c r="L18" i="41"/>
  <c r="K18" i="41"/>
  <c r="J18" i="41"/>
  <c r="I18" i="41"/>
  <c r="H18" i="41"/>
  <c r="G18" i="41"/>
  <c r="F18" i="41"/>
  <c r="F19" i="41" s="1"/>
  <c r="D18" i="41"/>
  <c r="D19" i="41" s="1"/>
  <c r="C18" i="41"/>
  <c r="C19" i="41" s="1"/>
  <c r="B18" i="41"/>
  <c r="A18" i="41"/>
  <c r="Q17" i="41"/>
  <c r="O17" i="41"/>
  <c r="N17" i="41"/>
  <c r="M17" i="41"/>
  <c r="L17" i="41"/>
  <c r="K17" i="41"/>
  <c r="J17" i="41"/>
  <c r="I17" i="41"/>
  <c r="H17" i="41"/>
  <c r="G17" i="41"/>
  <c r="B17" i="41"/>
  <c r="A17" i="41"/>
  <c r="AC16" i="41"/>
  <c r="AC17" i="41" s="1"/>
  <c r="X16" i="41"/>
  <c r="X17" i="41" s="1"/>
  <c r="W16" i="41"/>
  <c r="W17" i="41" s="1"/>
  <c r="V16" i="41"/>
  <c r="V17" i="41" s="1"/>
  <c r="O16" i="41"/>
  <c r="N16" i="41"/>
  <c r="M16" i="41"/>
  <c r="L16" i="41"/>
  <c r="K16" i="41"/>
  <c r="J16" i="41"/>
  <c r="I16" i="41"/>
  <c r="H16" i="41"/>
  <c r="G16" i="41"/>
  <c r="F16" i="41"/>
  <c r="F17" i="41" s="1"/>
  <c r="E16" i="41"/>
  <c r="E17" i="41" s="1"/>
  <c r="D16" i="41"/>
  <c r="D17" i="41" s="1"/>
  <c r="B16" i="41"/>
  <c r="A16" i="41"/>
  <c r="Q15" i="41"/>
  <c r="O15" i="41"/>
  <c r="N15" i="41"/>
  <c r="M15" i="41"/>
  <c r="L15" i="41"/>
  <c r="K15" i="41"/>
  <c r="J15" i="41"/>
  <c r="I15" i="41"/>
  <c r="H15" i="41"/>
  <c r="G15" i="41"/>
  <c r="B15" i="41"/>
  <c r="A15" i="41"/>
  <c r="AC14" i="41"/>
  <c r="AC15" i="41" s="1"/>
  <c r="X14" i="41"/>
  <c r="X15" i="41" s="1"/>
  <c r="W14" i="41"/>
  <c r="W15" i="41" s="1"/>
  <c r="V14" i="41"/>
  <c r="V15" i="41" s="1"/>
  <c r="O14" i="41"/>
  <c r="N14" i="41"/>
  <c r="M14" i="41"/>
  <c r="L14" i="41"/>
  <c r="K14" i="41"/>
  <c r="J14" i="41"/>
  <c r="I14" i="41"/>
  <c r="H14" i="41"/>
  <c r="G14" i="41"/>
  <c r="F14" i="41"/>
  <c r="F15" i="41" s="1"/>
  <c r="E14" i="41"/>
  <c r="E15" i="41" s="1"/>
  <c r="D14" i="41"/>
  <c r="D15" i="41" s="1"/>
  <c r="C14" i="41"/>
  <c r="C15" i="41" s="1"/>
  <c r="B14" i="41"/>
  <c r="A14" i="41"/>
  <c r="Q13" i="41"/>
  <c r="O13" i="41"/>
  <c r="N13" i="41"/>
  <c r="M13" i="41"/>
  <c r="L13" i="41"/>
  <c r="K13" i="41"/>
  <c r="J13" i="41"/>
  <c r="I13" i="41"/>
  <c r="H13" i="41"/>
  <c r="G13" i="41"/>
  <c r="B13" i="41"/>
  <c r="A13" i="41"/>
  <c r="AC12" i="41"/>
  <c r="AC13" i="41" s="1"/>
  <c r="X12" i="41"/>
  <c r="X13" i="41" s="1"/>
  <c r="W12" i="41"/>
  <c r="W13" i="41" s="1"/>
  <c r="V12" i="41"/>
  <c r="V13" i="41" s="1"/>
  <c r="O12" i="41"/>
  <c r="N12" i="41"/>
  <c r="M12" i="41"/>
  <c r="L12" i="41"/>
  <c r="K12" i="41"/>
  <c r="J12" i="41"/>
  <c r="I12" i="41"/>
  <c r="H12" i="41"/>
  <c r="G12" i="41"/>
  <c r="F12" i="41"/>
  <c r="F13" i="41" s="1"/>
  <c r="E12" i="41"/>
  <c r="E13" i="41" s="1"/>
  <c r="D12" i="41"/>
  <c r="D13" i="41" s="1"/>
  <c r="B12" i="41"/>
  <c r="A12" i="41"/>
  <c r="Q11" i="41"/>
  <c r="O11" i="41"/>
  <c r="N11" i="41"/>
  <c r="M11" i="41"/>
  <c r="L11" i="41"/>
  <c r="K11" i="41"/>
  <c r="J11" i="41"/>
  <c r="I11" i="41"/>
  <c r="H11" i="41"/>
  <c r="G11" i="41"/>
  <c r="B11" i="41"/>
  <c r="A11" i="41"/>
  <c r="AC10" i="41"/>
  <c r="AC11" i="41" s="1"/>
  <c r="X10" i="41"/>
  <c r="X11" i="41" s="1"/>
  <c r="W10" i="41"/>
  <c r="W11" i="41" s="1"/>
  <c r="V10" i="41"/>
  <c r="V11" i="41" s="1"/>
  <c r="O10" i="41"/>
  <c r="N10" i="41"/>
  <c r="M10" i="41"/>
  <c r="L10" i="41"/>
  <c r="K10" i="41"/>
  <c r="J10" i="41"/>
  <c r="I10" i="41"/>
  <c r="H10" i="41"/>
  <c r="G10" i="41"/>
  <c r="F10" i="41"/>
  <c r="F11" i="41" s="1"/>
  <c r="E10" i="41"/>
  <c r="E11" i="41" s="1"/>
  <c r="D10" i="41"/>
  <c r="D11" i="41" s="1"/>
  <c r="C10" i="41"/>
  <c r="C11" i="41" s="1"/>
  <c r="B10" i="41"/>
  <c r="A10" i="41"/>
  <c r="Q9" i="41"/>
  <c r="O9" i="41"/>
  <c r="N9" i="41"/>
  <c r="M9" i="41"/>
  <c r="L9" i="41"/>
  <c r="K9" i="41"/>
  <c r="J9" i="41"/>
  <c r="I9" i="41"/>
  <c r="H9" i="41"/>
  <c r="G9" i="41"/>
  <c r="B9" i="41"/>
  <c r="A9" i="41"/>
  <c r="AC8" i="41"/>
  <c r="AC9" i="41" s="1"/>
  <c r="X8" i="41"/>
  <c r="X9" i="41" s="1"/>
  <c r="W8" i="41"/>
  <c r="W9" i="41" s="1"/>
  <c r="V8" i="41"/>
  <c r="V9" i="41" s="1"/>
  <c r="O8" i="41"/>
  <c r="N8" i="41"/>
  <c r="M8" i="41"/>
  <c r="L8" i="41"/>
  <c r="K8" i="41"/>
  <c r="J8" i="41"/>
  <c r="I8" i="41"/>
  <c r="H8" i="41"/>
  <c r="G8" i="41"/>
  <c r="F8" i="41"/>
  <c r="F9" i="41" s="1"/>
  <c r="E8" i="41"/>
  <c r="E9" i="41" s="1"/>
  <c r="D8" i="41"/>
  <c r="D9" i="41" s="1"/>
  <c r="B8" i="41"/>
  <c r="A8" i="41"/>
  <c r="Q7" i="41"/>
  <c r="O7" i="41"/>
  <c r="N7" i="41"/>
  <c r="M7" i="41"/>
  <c r="L7" i="41"/>
  <c r="K7" i="41"/>
  <c r="J7" i="41"/>
  <c r="I7" i="41"/>
  <c r="H7" i="41"/>
  <c r="G7" i="41"/>
  <c r="B7" i="41"/>
  <c r="A7" i="41"/>
  <c r="AC6" i="41"/>
  <c r="AC7" i="41" s="1"/>
  <c r="X6" i="41"/>
  <c r="X7" i="41" s="1"/>
  <c r="W6" i="41"/>
  <c r="W7" i="41" s="1"/>
  <c r="V6" i="41"/>
  <c r="V7" i="41" s="1"/>
  <c r="O6" i="41"/>
  <c r="N6" i="41"/>
  <c r="M6" i="41"/>
  <c r="L6" i="41"/>
  <c r="K6" i="41"/>
  <c r="J6" i="41"/>
  <c r="I6" i="41"/>
  <c r="H6" i="41"/>
  <c r="G6" i="41"/>
  <c r="F6" i="41"/>
  <c r="F7" i="41" s="1"/>
  <c r="E6" i="41"/>
  <c r="E7" i="41" s="1"/>
  <c r="D6" i="41"/>
  <c r="D7" i="41" s="1"/>
  <c r="C6" i="41"/>
  <c r="C7" i="41" s="1"/>
  <c r="B6" i="41"/>
  <c r="A6" i="41"/>
  <c r="Q5" i="41"/>
  <c r="O5" i="41"/>
  <c r="N5" i="41"/>
  <c r="M5" i="41"/>
  <c r="L5" i="41"/>
  <c r="K5" i="41"/>
  <c r="J5" i="41"/>
  <c r="I5" i="41"/>
  <c r="H5" i="41"/>
  <c r="G5" i="41"/>
  <c r="B5" i="41"/>
  <c r="A5" i="41"/>
  <c r="AC4" i="41"/>
  <c r="AC5" i="41" s="1"/>
  <c r="X4" i="41"/>
  <c r="X5" i="41" s="1"/>
  <c r="W4" i="41"/>
  <c r="W5" i="41" s="1"/>
  <c r="V4" i="41"/>
  <c r="V5" i="41" s="1"/>
  <c r="O4" i="41"/>
  <c r="N4" i="41"/>
  <c r="M4" i="41"/>
  <c r="L4" i="41"/>
  <c r="K4" i="41"/>
  <c r="J4" i="41"/>
  <c r="I4" i="41"/>
  <c r="H4" i="41"/>
  <c r="G4" i="41"/>
  <c r="F4" i="41"/>
  <c r="F5" i="41" s="1"/>
  <c r="E4" i="41"/>
  <c r="E5" i="41" s="1"/>
  <c r="D4" i="41"/>
  <c r="D5" i="41" s="1"/>
  <c r="B4" i="41"/>
  <c r="A4" i="41"/>
  <c r="Q3" i="41"/>
  <c r="O3" i="41"/>
  <c r="N3" i="41"/>
  <c r="M3" i="41"/>
  <c r="L3" i="41"/>
  <c r="K3" i="41"/>
  <c r="J3" i="41"/>
  <c r="I3" i="41"/>
  <c r="H3" i="41"/>
  <c r="G3" i="41"/>
  <c r="B3" i="41"/>
  <c r="A3" i="41"/>
  <c r="AC2" i="41"/>
  <c r="AC3" i="41" s="1"/>
  <c r="X2" i="41"/>
  <c r="X3" i="41" s="1"/>
  <c r="W2" i="41"/>
  <c r="W3" i="41" s="1"/>
  <c r="V2" i="41"/>
  <c r="V3" i="41" s="1"/>
  <c r="O2" i="41"/>
  <c r="N2" i="41"/>
  <c r="M2" i="41"/>
  <c r="L2" i="41"/>
  <c r="K2" i="41"/>
  <c r="J2" i="41"/>
  <c r="I2" i="41"/>
  <c r="H2" i="41"/>
  <c r="G2" i="41"/>
  <c r="F2" i="41"/>
  <c r="F3" i="41" s="1"/>
  <c r="E2" i="41"/>
  <c r="E3" i="41" s="1"/>
  <c r="D2" i="41"/>
  <c r="D3" i="41" s="1"/>
  <c r="C2" i="41"/>
  <c r="C3" i="41" s="1"/>
  <c r="B2" i="41"/>
  <c r="A2" i="41"/>
  <c r="B24" i="40"/>
  <c r="A24" i="40"/>
  <c r="B23" i="40"/>
  <c r="A23" i="40"/>
  <c r="B22" i="40"/>
  <c r="A22" i="40"/>
  <c r="B21" i="40"/>
  <c r="A21" i="40"/>
  <c r="B20" i="40"/>
  <c r="A20" i="40"/>
  <c r="B19" i="40"/>
  <c r="A19" i="40"/>
  <c r="B18" i="40"/>
  <c r="A18" i="40"/>
  <c r="B17" i="40"/>
  <c r="A17" i="40"/>
  <c r="B16" i="40"/>
  <c r="A16" i="40"/>
  <c r="B11" i="40"/>
  <c r="A11" i="40"/>
  <c r="B10" i="40"/>
  <c r="A10" i="40"/>
  <c r="B9" i="40"/>
  <c r="A9" i="40"/>
  <c r="B8" i="40"/>
  <c r="A8" i="40"/>
  <c r="B7" i="40"/>
  <c r="A7" i="40"/>
  <c r="B6" i="40"/>
  <c r="A6" i="40"/>
  <c r="B5" i="40"/>
  <c r="A5" i="40"/>
  <c r="B4" i="40"/>
  <c r="A4" i="40"/>
  <c r="B3" i="40"/>
  <c r="A3" i="40"/>
  <c r="B2" i="40"/>
  <c r="A2" i="40"/>
  <c r="C104" i="42"/>
  <c r="C105" i="42"/>
  <c r="C106" i="42"/>
  <c r="C107" i="42"/>
  <c r="C108" i="42"/>
  <c r="C109" i="42"/>
  <c r="C110" i="42"/>
  <c r="C111" i="42"/>
  <c r="C112" i="42"/>
  <c r="C103" i="42"/>
  <c r="H91" i="42"/>
  <c r="I91" i="42"/>
  <c r="J91" i="42"/>
  <c r="K91" i="42"/>
  <c r="L91" i="42"/>
  <c r="M91" i="42"/>
  <c r="N91" i="42"/>
  <c r="Q91" i="42"/>
  <c r="R91" i="42"/>
  <c r="H90" i="42"/>
  <c r="I90" i="42"/>
  <c r="J90" i="42"/>
  <c r="K90" i="42"/>
  <c r="L90" i="42"/>
  <c r="M90" i="42"/>
  <c r="N90" i="42"/>
  <c r="Q90" i="42"/>
  <c r="R90" i="42"/>
  <c r="H89" i="42"/>
  <c r="I89" i="42"/>
  <c r="J89" i="42"/>
  <c r="K89" i="42"/>
  <c r="L89" i="42"/>
  <c r="M89" i="42"/>
  <c r="N89" i="42"/>
  <c r="Q89" i="42"/>
  <c r="R89" i="42"/>
  <c r="H88" i="42"/>
  <c r="I88" i="42"/>
  <c r="J88" i="42"/>
  <c r="K88" i="42"/>
  <c r="L88" i="42"/>
  <c r="M88" i="42"/>
  <c r="N88" i="42"/>
  <c r="Q88" i="42"/>
  <c r="R88" i="42"/>
  <c r="H87" i="42"/>
  <c r="I87" i="42"/>
  <c r="J87" i="42"/>
  <c r="K87" i="42"/>
  <c r="L87" i="42"/>
  <c r="M87" i="42"/>
  <c r="N87" i="42"/>
  <c r="Q87" i="42"/>
  <c r="R87" i="42"/>
  <c r="H86" i="42"/>
  <c r="I86" i="42"/>
  <c r="J86" i="42"/>
  <c r="K86" i="42"/>
  <c r="L86" i="42"/>
  <c r="M86" i="42"/>
  <c r="N86" i="42"/>
  <c r="Q86" i="42"/>
  <c r="R86" i="42"/>
  <c r="H85" i="42"/>
  <c r="I85" i="42"/>
  <c r="J85" i="42"/>
  <c r="K85" i="42"/>
  <c r="L85" i="42"/>
  <c r="M85" i="42"/>
  <c r="N85" i="42"/>
  <c r="Q85" i="42"/>
  <c r="R85" i="42"/>
  <c r="H84" i="42"/>
  <c r="I84" i="42"/>
  <c r="J84" i="42"/>
  <c r="K84" i="42"/>
  <c r="L84" i="42"/>
  <c r="M84" i="42"/>
  <c r="N84" i="42"/>
  <c r="Q84" i="42"/>
  <c r="R84" i="42"/>
  <c r="H83" i="42"/>
  <c r="I83" i="42"/>
  <c r="J83" i="42"/>
  <c r="K83" i="42"/>
  <c r="L83" i="42"/>
  <c r="M83" i="42"/>
  <c r="N83" i="42"/>
  <c r="Q83" i="42"/>
  <c r="R83" i="42"/>
  <c r="H82" i="42"/>
  <c r="I82" i="42"/>
  <c r="J82" i="42"/>
  <c r="K82" i="42"/>
  <c r="L82" i="42"/>
  <c r="M82" i="42"/>
  <c r="N82" i="42"/>
  <c r="Q82" i="42"/>
  <c r="R82" i="42"/>
  <c r="H81" i="42"/>
  <c r="I81" i="42"/>
  <c r="J81" i="42"/>
  <c r="K81" i="42"/>
  <c r="L81" i="42"/>
  <c r="M81" i="42"/>
  <c r="N81" i="42"/>
  <c r="Q81" i="42"/>
  <c r="R81" i="42"/>
  <c r="H80" i="42"/>
  <c r="I80" i="42"/>
  <c r="J80" i="42"/>
  <c r="K80" i="42"/>
  <c r="L80" i="42"/>
  <c r="M80" i="42"/>
  <c r="N80" i="42"/>
  <c r="Q80" i="42"/>
  <c r="R80" i="42"/>
  <c r="G91" i="42"/>
  <c r="G90" i="42"/>
  <c r="G89" i="42"/>
  <c r="G88" i="42"/>
  <c r="G87" i="42"/>
  <c r="G86" i="42"/>
  <c r="G85" i="42"/>
  <c r="G84" i="42"/>
  <c r="G83" i="42"/>
  <c r="G82" i="42"/>
  <c r="G81" i="42"/>
  <c r="G80" i="42"/>
  <c r="F80" i="42"/>
  <c r="F81" i="42"/>
  <c r="F82" i="42"/>
  <c r="F83" i="42"/>
  <c r="F84" i="42"/>
  <c r="F85" i="42"/>
  <c r="F86" i="42"/>
  <c r="F87" i="42"/>
  <c r="F88" i="42"/>
  <c r="F89" i="42"/>
  <c r="F90" i="42"/>
  <c r="F91" i="42"/>
  <c r="E81" i="42"/>
  <c r="E82" i="42"/>
  <c r="E83" i="42"/>
  <c r="E84" i="42"/>
  <c r="E85" i="42"/>
  <c r="E86" i="42"/>
  <c r="E87" i="42"/>
  <c r="E88" i="42"/>
  <c r="E89" i="42"/>
  <c r="E90" i="42"/>
  <c r="E91" i="42"/>
  <c r="E80" i="42"/>
  <c r="D91" i="42"/>
  <c r="D90" i="42"/>
  <c r="D89" i="42"/>
  <c r="D88" i="42"/>
  <c r="D87" i="42"/>
  <c r="D86" i="42"/>
  <c r="D85" i="42"/>
  <c r="D84" i="42"/>
  <c r="D83" i="42"/>
  <c r="D82" i="42"/>
  <c r="D81" i="42"/>
  <c r="D80" i="42"/>
  <c r="C91" i="42"/>
  <c r="C90" i="42"/>
  <c r="C89" i="42"/>
  <c r="C88" i="42"/>
  <c r="C87" i="42"/>
  <c r="C86" i="42"/>
  <c r="C85" i="42"/>
  <c r="C84" i="42"/>
  <c r="C83" i="42"/>
  <c r="C82" i="42"/>
  <c r="C81" i="42"/>
  <c r="C80" i="42"/>
  <c r="B112" i="42"/>
  <c r="A112" i="42"/>
  <c r="B111" i="42"/>
  <c r="A111" i="42"/>
  <c r="B110" i="42"/>
  <c r="A110" i="42"/>
  <c r="B109" i="42"/>
  <c r="A109" i="42"/>
  <c r="B108" i="42"/>
  <c r="A108" i="42"/>
  <c r="B107" i="42"/>
  <c r="A107" i="42"/>
  <c r="B106" i="42"/>
  <c r="A106" i="42"/>
  <c r="B105" i="42"/>
  <c r="A105" i="42"/>
  <c r="B104" i="42"/>
  <c r="A104" i="42"/>
  <c r="B103" i="42"/>
  <c r="A103" i="42"/>
  <c r="B91" i="42"/>
  <c r="A91" i="42"/>
  <c r="B90" i="42"/>
  <c r="A90" i="42"/>
  <c r="B89" i="42"/>
  <c r="A89" i="42"/>
  <c r="B88" i="42"/>
  <c r="A88" i="42"/>
  <c r="B87" i="42"/>
  <c r="A87" i="42"/>
  <c r="B86" i="42"/>
  <c r="A86" i="42"/>
  <c r="B85" i="42"/>
  <c r="A85" i="42"/>
  <c r="B84" i="42"/>
  <c r="A84" i="42"/>
  <c r="B83" i="42"/>
  <c r="A83" i="42"/>
  <c r="B82" i="42"/>
  <c r="A82" i="42"/>
  <c r="B81" i="42"/>
  <c r="A81" i="42"/>
  <c r="B80" i="42"/>
  <c r="A80" i="42"/>
  <c r="B77" i="42"/>
  <c r="A77" i="42"/>
  <c r="B76" i="42"/>
  <c r="A76" i="42"/>
  <c r="B75" i="42"/>
  <c r="A75" i="42"/>
  <c r="B69" i="42"/>
  <c r="A69" i="42"/>
  <c r="B68" i="42"/>
  <c r="A68" i="42"/>
  <c r="B67" i="42"/>
  <c r="A67" i="42"/>
  <c r="B66" i="42"/>
  <c r="A66" i="42"/>
  <c r="B65" i="42"/>
  <c r="A65" i="42"/>
  <c r="F64" i="42"/>
  <c r="B64" i="42"/>
  <c r="A64" i="42"/>
  <c r="F63" i="42"/>
  <c r="E63" i="42"/>
  <c r="D63" i="42"/>
  <c r="B63" i="42"/>
  <c r="A63" i="42"/>
  <c r="F27" i="42"/>
  <c r="E27" i="42"/>
  <c r="D27" i="42"/>
  <c r="C27" i="42"/>
  <c r="B27" i="42"/>
  <c r="A27" i="42"/>
  <c r="F26" i="42"/>
  <c r="E26" i="42"/>
  <c r="D26" i="42"/>
  <c r="C26" i="42"/>
  <c r="B26" i="42"/>
  <c r="A26" i="42"/>
  <c r="F25" i="42"/>
  <c r="E25" i="42"/>
  <c r="D25" i="42"/>
  <c r="C25" i="42"/>
  <c r="B25" i="42"/>
  <c r="A25" i="42"/>
  <c r="F24" i="42"/>
  <c r="E24" i="42"/>
  <c r="D24" i="42"/>
  <c r="C24" i="42"/>
  <c r="B24" i="42"/>
  <c r="A24" i="42"/>
  <c r="F23" i="42"/>
  <c r="E23" i="42"/>
  <c r="D23" i="42"/>
  <c r="C23" i="42"/>
  <c r="B23" i="42"/>
  <c r="A23" i="42"/>
  <c r="F22" i="42"/>
  <c r="E22" i="42"/>
  <c r="D22" i="42"/>
  <c r="C22" i="42"/>
  <c r="B22" i="42"/>
  <c r="A22" i="42"/>
  <c r="F21" i="42"/>
  <c r="E21" i="42"/>
  <c r="D21" i="42"/>
  <c r="C21" i="42"/>
  <c r="B21" i="42"/>
  <c r="A21" i="42"/>
  <c r="F20" i="42"/>
  <c r="E20" i="42"/>
  <c r="D20" i="42"/>
  <c r="C20" i="42"/>
  <c r="B20" i="42"/>
  <c r="A20" i="42"/>
  <c r="F19" i="42"/>
  <c r="E19" i="42"/>
  <c r="D19" i="42"/>
  <c r="C19" i="42"/>
  <c r="B19" i="42"/>
  <c r="A19" i="42"/>
  <c r="F18" i="42"/>
  <c r="E18" i="42"/>
  <c r="D18" i="42"/>
  <c r="C18" i="42"/>
  <c r="B18" i="42"/>
  <c r="A18" i="42"/>
  <c r="F17" i="42"/>
  <c r="E17" i="42"/>
  <c r="D17" i="42"/>
  <c r="C17" i="42"/>
  <c r="B17" i="42"/>
  <c r="A17" i="42"/>
  <c r="F16" i="42"/>
  <c r="E16" i="42"/>
  <c r="D16" i="42"/>
  <c r="C16" i="42"/>
  <c r="B16" i="42"/>
  <c r="A16" i="42"/>
  <c r="F15" i="42"/>
  <c r="E15" i="42"/>
  <c r="D15" i="42"/>
  <c r="C15" i="42"/>
  <c r="B15" i="42"/>
  <c r="A15" i="42"/>
  <c r="F14" i="42"/>
  <c r="E14" i="42"/>
  <c r="D14" i="42"/>
  <c r="C14" i="42"/>
  <c r="B14" i="42"/>
  <c r="A14" i="42"/>
  <c r="F13" i="42"/>
  <c r="E13" i="42"/>
  <c r="D13" i="42"/>
  <c r="C13" i="42"/>
  <c r="B13" i="42"/>
  <c r="A13" i="42"/>
  <c r="F12" i="42"/>
  <c r="E12" i="42"/>
  <c r="D12" i="42"/>
  <c r="C12" i="42"/>
  <c r="B12" i="42"/>
  <c r="A12" i="42"/>
  <c r="F11" i="42"/>
  <c r="E11" i="42"/>
  <c r="D11" i="42"/>
  <c r="C11" i="42"/>
  <c r="B11" i="42"/>
  <c r="A11" i="42"/>
  <c r="F10" i="42"/>
  <c r="E10" i="42"/>
  <c r="D10" i="42"/>
  <c r="C10" i="42"/>
  <c r="B10" i="42"/>
  <c r="A10" i="42"/>
  <c r="F9" i="42"/>
  <c r="E9" i="42"/>
  <c r="D9" i="42"/>
  <c r="C9" i="42"/>
  <c r="B9" i="42"/>
  <c r="A9" i="42"/>
  <c r="F8" i="42"/>
  <c r="E8" i="42"/>
  <c r="D8" i="42"/>
  <c r="C8" i="42"/>
  <c r="B8" i="42"/>
  <c r="A8" i="42"/>
  <c r="F7" i="42"/>
  <c r="E7" i="42"/>
  <c r="D7" i="42"/>
  <c r="C7" i="42"/>
  <c r="B7" i="42"/>
  <c r="A7" i="42"/>
  <c r="F6" i="42"/>
  <c r="E6" i="42"/>
  <c r="D6" i="42"/>
  <c r="C6" i="42"/>
  <c r="B6" i="42"/>
  <c r="A6" i="42"/>
  <c r="F5" i="42"/>
  <c r="E5" i="42"/>
  <c r="D5" i="42"/>
  <c r="C5" i="42"/>
  <c r="B5" i="42"/>
  <c r="A5" i="42"/>
  <c r="F4" i="42"/>
  <c r="E4" i="42"/>
  <c r="D4" i="42"/>
  <c r="C4" i="42"/>
  <c r="B4" i="42"/>
  <c r="A4" i="42"/>
  <c r="F3" i="42"/>
  <c r="B3" i="42"/>
  <c r="A3" i="42"/>
  <c r="R2" i="42"/>
  <c r="Q2" i="42"/>
  <c r="N2" i="42"/>
  <c r="M2" i="42"/>
  <c r="L2" i="42"/>
  <c r="K2" i="42"/>
  <c r="J2" i="42"/>
  <c r="I2" i="42"/>
  <c r="H2" i="42"/>
  <c r="G2" i="42"/>
  <c r="F2" i="42"/>
  <c r="E2" i="42"/>
  <c r="D2" i="42"/>
  <c r="C2" i="42"/>
  <c r="B2" i="42"/>
  <c r="A2" i="42"/>
  <c r="T50" i="42"/>
  <c r="T40" i="42"/>
  <c r="T28" i="42"/>
  <c r="T60" i="42"/>
  <c r="T56" i="42"/>
  <c r="T61" i="42"/>
  <c r="T57" i="42"/>
  <c r="T48" i="42"/>
  <c r="T44" i="42"/>
  <c r="T39" i="42"/>
  <c r="T35" i="42"/>
  <c r="T31" i="42"/>
  <c r="T52" i="42"/>
  <c r="T42" i="42"/>
  <c r="T38" i="42"/>
  <c r="T34" i="42"/>
  <c r="T30" i="42"/>
  <c r="T62" i="42"/>
  <c r="T58" i="42"/>
  <c r="T49" i="42"/>
  <c r="T43" i="42"/>
  <c r="T51" i="42"/>
  <c r="T59" i="42"/>
  <c r="T55" i="42"/>
  <c r="T46" i="42"/>
  <c r="T41" i="42"/>
  <c r="T37" i="42"/>
  <c r="T33" i="42"/>
  <c r="T29" i="42"/>
  <c r="T45" i="42"/>
  <c r="T32" i="41"/>
  <c r="T26" i="41"/>
  <c r="T72" i="41"/>
  <c r="T58" i="41"/>
  <c r="U46" i="41"/>
  <c r="U47" i="41" s="1"/>
  <c r="T38" i="41"/>
  <c r="T34" i="41"/>
  <c r="U52" i="41"/>
  <c r="U53" i="41" s="1"/>
  <c r="T28" i="41"/>
  <c r="T56" i="41"/>
  <c r="T48" i="41"/>
  <c r="U48" i="41"/>
  <c r="U49" i="41" s="1"/>
  <c r="T40" i="41"/>
  <c r="T25" i="41"/>
  <c r="T76" i="41"/>
  <c r="T27" i="41"/>
  <c r="T54" i="41"/>
  <c r="T36" i="41"/>
  <c r="T68" i="41"/>
  <c r="U36" i="41"/>
  <c r="U37" i="41" s="1"/>
  <c r="T64" i="41"/>
  <c r="T23" i="41"/>
  <c r="U44" i="41"/>
  <c r="U45" i="41" s="1"/>
  <c r="U72" i="41"/>
  <c r="U73" i="41" s="1"/>
  <c r="T42" i="41"/>
  <c r="T29" i="41"/>
  <c r="T24" i="41"/>
  <c r="T77" i="41"/>
  <c r="T74" i="41"/>
  <c r="S20" i="41"/>
  <c r="T20" i="41"/>
  <c r="T66" i="41"/>
  <c r="T60" i="41"/>
  <c r="T50" i="41"/>
  <c r="T31" i="41"/>
  <c r="T61" i="41"/>
  <c r="U34" i="41"/>
  <c r="U35" i="41" s="1"/>
  <c r="U32" i="41"/>
  <c r="U33" i="41" s="1"/>
  <c r="AB46" i="41"/>
  <c r="AB47" i="41" s="1"/>
  <c r="AB72" i="41"/>
  <c r="AB73" i="41" s="1"/>
  <c r="L20" i="40"/>
  <c r="L22" i="40"/>
  <c r="L21" i="40"/>
  <c r="L19" i="40"/>
  <c r="L18" i="40"/>
  <c r="L17" i="40"/>
  <c r="L16" i="40"/>
  <c r="L11" i="40"/>
  <c r="L10" i="40"/>
  <c r="L9" i="40"/>
  <c r="M5" i="40"/>
  <c r="L4" i="40"/>
  <c r="L3" i="40"/>
  <c r="U26" i="41"/>
  <c r="U27" i="41" s="1"/>
  <c r="U28" i="41"/>
  <c r="U29" i="41" s="1"/>
  <c r="U38" i="41"/>
  <c r="U39" i="41" s="1"/>
  <c r="AB52" i="41"/>
  <c r="AB53" i="41" s="1"/>
  <c r="U42" i="41"/>
  <c r="U43" i="41" s="1"/>
  <c r="U56" i="41"/>
  <c r="U57" i="41" s="1"/>
  <c r="AB24" i="41"/>
  <c r="AB25" i="41" s="1"/>
  <c r="U68" i="41"/>
  <c r="U69" i="41" s="1"/>
  <c r="AB62" i="41"/>
  <c r="AB63" i="41" s="1"/>
  <c r="U22" i="41"/>
  <c r="U23" i="41" s="1"/>
  <c r="AB36" i="41"/>
  <c r="AB37" i="41" s="1"/>
  <c r="AB22" i="41"/>
  <c r="AB23" i="41" s="1"/>
  <c r="AD22" i="41"/>
  <c r="AD23" i="41" s="1"/>
  <c r="U30" i="41"/>
  <c r="U31" i="41" s="1"/>
  <c r="U60" i="41"/>
  <c r="U61" i="41" s="1"/>
  <c r="U66" i="41"/>
  <c r="U67" i="41" s="1"/>
  <c r="U20" i="41"/>
  <c r="U21" i="41" s="1"/>
  <c r="AB58" i="41"/>
  <c r="AB59" i="41" s="1"/>
  <c r="AB44" i="41"/>
  <c r="AB45" i="41" s="1"/>
  <c r="U64" i="41"/>
  <c r="U65" i="41" s="1"/>
  <c r="AB74" i="41"/>
  <c r="AB75" i="41" s="1"/>
  <c r="AB32" i="41"/>
  <c r="AB33" i="41" s="1"/>
  <c r="AB34" i="41"/>
  <c r="AB35" i="41" s="1"/>
  <c r="AB42" i="41"/>
  <c r="AB43" i="41" s="1"/>
  <c r="AB48" i="41"/>
  <c r="AB49" i="41" s="1"/>
  <c r="AB40" i="41"/>
  <c r="AB41" i="41" s="1"/>
  <c r="AB28" i="41"/>
  <c r="AB29" i="41" s="1"/>
  <c r="AD62" i="41"/>
  <c r="AD63" i="41" s="1"/>
  <c r="AD72" i="41"/>
  <c r="AD73" i="41" s="1"/>
  <c r="AD46" i="41"/>
  <c r="AD47" i="41" s="1"/>
  <c r="L24" i="40"/>
  <c r="M2" i="40"/>
  <c r="Q2" i="40"/>
  <c r="Q3" i="40"/>
  <c r="M3" i="40"/>
  <c r="AB26" i="41"/>
  <c r="AB27" i="41" s="1"/>
  <c r="AB56" i="41"/>
  <c r="AB57" i="41" s="1"/>
  <c r="AD52" i="41"/>
  <c r="AD53" i="41" s="1"/>
  <c r="AB38" i="41"/>
  <c r="AB39" i="41" s="1"/>
  <c r="AB76" i="41"/>
  <c r="AB77" i="41" s="1"/>
  <c r="AD76" i="41"/>
  <c r="AD77" i="41" s="1"/>
  <c r="AB54" i="41"/>
  <c r="AB55" i="41" s="1"/>
  <c r="AB68" i="41"/>
  <c r="AB69" i="41" s="1"/>
  <c r="AD36" i="41"/>
  <c r="AD37" i="41" s="1"/>
  <c r="AB64" i="41"/>
  <c r="AB65" i="41" s="1"/>
  <c r="AD44" i="41"/>
  <c r="AD45" i="41" s="1"/>
  <c r="AD58" i="41"/>
  <c r="AD59" i="41" s="1"/>
  <c r="AB20" i="41"/>
  <c r="AB21" i="41" s="1"/>
  <c r="AB66" i="41"/>
  <c r="AB67" i="41" s="1"/>
  <c r="AB60" i="41"/>
  <c r="AB61" i="41" s="1"/>
  <c r="AB50" i="41"/>
  <c r="AB51" i="41" s="1"/>
  <c r="AB30" i="41"/>
  <c r="AB31" i="41" s="1"/>
  <c r="AD28" i="41"/>
  <c r="AD29" i="41" s="1"/>
  <c r="AD40" i="41"/>
  <c r="AD41" i="41" s="1"/>
  <c r="AD32" i="41"/>
  <c r="AD33" i="41" s="1"/>
  <c r="AD26" i="41"/>
  <c r="AD27" i="41" s="1"/>
  <c r="AD74" i="41"/>
  <c r="AD75" i="41" s="1"/>
  <c r="AD48" i="41"/>
  <c r="AD49" i="41" s="1"/>
  <c r="AD42" i="41"/>
  <c r="AD43" i="41" s="1"/>
  <c r="AD34" i="41"/>
  <c r="AD35" i="41" s="1"/>
  <c r="AD24" i="41"/>
  <c r="AD25" i="41" s="1"/>
  <c r="AA130" i="41"/>
  <c r="AA131" i="41" s="1"/>
  <c r="AA128" i="41"/>
  <c r="AA129" i="41" s="1"/>
  <c r="AA126" i="41"/>
  <c r="AA127" i="41" s="1"/>
  <c r="AA124" i="41"/>
  <c r="AA125" i="41" s="1"/>
  <c r="AB124" i="41"/>
  <c r="AB125" i="41" s="1"/>
  <c r="AA122" i="41"/>
  <c r="AA123" i="41" s="1"/>
  <c r="AA120" i="41"/>
  <c r="AA121" i="41" s="1"/>
  <c r="AA118" i="41"/>
  <c r="AA119" i="41" s="1"/>
  <c r="AA116" i="41"/>
  <c r="AA117" i="41" s="1"/>
  <c r="AA104" i="41"/>
  <c r="AA105" i="41" s="1"/>
  <c r="AA102" i="41"/>
  <c r="AA103" i="41" s="1"/>
  <c r="AA100" i="41"/>
  <c r="AA101" i="41" s="1"/>
  <c r="AA98" i="41"/>
  <c r="AA99" i="41" s="1"/>
  <c r="AA96" i="41"/>
  <c r="AA97" i="41" s="1"/>
  <c r="AA94" i="41"/>
  <c r="AA95" i="41" s="1"/>
  <c r="AA92" i="41"/>
  <c r="AA93" i="41" s="1"/>
  <c r="AA90" i="41"/>
  <c r="AA91" i="41" s="1"/>
  <c r="AA88" i="41"/>
  <c r="AA89" i="41" s="1"/>
  <c r="AA86" i="41"/>
  <c r="AA87" i="41" s="1"/>
  <c r="AA84" i="41"/>
  <c r="AA85" i="41" s="1"/>
  <c r="AA82" i="41"/>
  <c r="AA83" i="41" s="1"/>
  <c r="AA80" i="41"/>
  <c r="AA81" i="41" s="1"/>
  <c r="T131" i="41"/>
  <c r="T130" i="41"/>
  <c r="T128" i="41"/>
  <c r="T127" i="41"/>
  <c r="T126" i="41"/>
  <c r="T125" i="41"/>
  <c r="T124" i="41"/>
  <c r="T123" i="41"/>
  <c r="T122" i="41"/>
  <c r="T121" i="41"/>
  <c r="T120" i="41"/>
  <c r="T119" i="41"/>
  <c r="T118" i="41"/>
  <c r="T117" i="41"/>
  <c r="T116" i="41"/>
  <c r="T105" i="41"/>
  <c r="T104" i="41"/>
  <c r="T103" i="41"/>
  <c r="T102" i="41"/>
  <c r="T101" i="41"/>
  <c r="T100" i="41"/>
  <c r="T99" i="41"/>
  <c r="T98" i="41"/>
  <c r="T97" i="41"/>
  <c r="T96" i="41"/>
  <c r="T95" i="41"/>
  <c r="T94" i="41"/>
  <c r="T93" i="41"/>
  <c r="T92" i="41"/>
  <c r="T91" i="41"/>
  <c r="T90" i="41"/>
  <c r="T89" i="41"/>
  <c r="T88" i="41"/>
  <c r="T87" i="41"/>
  <c r="T86" i="41"/>
  <c r="T85" i="41"/>
  <c r="T84" i="41"/>
  <c r="T83" i="41"/>
  <c r="T82" i="41"/>
  <c r="T81" i="41"/>
  <c r="T80" i="41"/>
  <c r="T19" i="41"/>
  <c r="T17" i="41"/>
  <c r="T15" i="41"/>
  <c r="AD38" i="41"/>
  <c r="AD39" i="41" s="1"/>
  <c r="AD56" i="41"/>
  <c r="AD57" i="41" s="1"/>
  <c r="AD54" i="41"/>
  <c r="AD55" i="41" s="1"/>
  <c r="AD68" i="41"/>
  <c r="AD69" i="41" s="1"/>
  <c r="AD30" i="41"/>
  <c r="AD31" i="41" s="1"/>
  <c r="AD50" i="41"/>
  <c r="AD51" i="41" s="1"/>
  <c r="AD66" i="41"/>
  <c r="AD67" i="41" s="1"/>
  <c r="AD20" i="41"/>
  <c r="AD21" i="41" s="1"/>
  <c r="AD64" i="41"/>
  <c r="AD65" i="41" s="1"/>
  <c r="AD60" i="41"/>
  <c r="AD61" i="41" s="1"/>
  <c r="P84" i="34"/>
  <c r="S84" i="34"/>
  <c r="S74" i="42" s="1"/>
  <c r="S85" i="34"/>
  <c r="S75" i="42" s="1"/>
  <c r="S86" i="34"/>
  <c r="S76" i="42" s="1"/>
  <c r="T91" i="42"/>
  <c r="S91" i="42"/>
  <c r="T90" i="42"/>
  <c r="S90" i="42"/>
  <c r="O90" i="42"/>
  <c r="T89" i="42"/>
  <c r="S89" i="42"/>
  <c r="T88" i="42"/>
  <c r="S88" i="42"/>
  <c r="O86" i="42"/>
  <c r="O84" i="42"/>
  <c r="O82" i="42"/>
  <c r="O81" i="42"/>
  <c r="P86" i="34"/>
  <c r="P76" i="42" s="1"/>
  <c r="P85" i="34"/>
  <c r="P75" i="42" s="1"/>
  <c r="P78" i="34"/>
  <c r="P127" i="34"/>
  <c r="P90" i="42" s="1"/>
  <c r="P124" i="34"/>
  <c r="P88" i="42" s="1"/>
  <c r="O88" i="42"/>
  <c r="T87" i="42"/>
  <c r="T86" i="42"/>
  <c r="T85" i="42"/>
  <c r="T76" i="42"/>
  <c r="T75" i="42"/>
  <c r="S87" i="42"/>
  <c r="S86" i="42"/>
  <c r="P121" i="34"/>
  <c r="S85" i="42"/>
  <c r="P119" i="34"/>
  <c r="P85" i="42" s="1"/>
  <c r="S84" i="42"/>
  <c r="P118" i="34"/>
  <c r="T84" i="42" s="1"/>
  <c r="S83" i="42"/>
  <c r="S82" i="42"/>
  <c r="S81" i="42"/>
  <c r="O6" i="42"/>
  <c r="O7" i="42"/>
  <c r="O8" i="42"/>
  <c r="O9" i="42"/>
  <c r="O10" i="42"/>
  <c r="O11" i="42"/>
  <c r="O12" i="42"/>
  <c r="O13" i="42"/>
  <c r="O14" i="42"/>
  <c r="O15" i="42"/>
  <c r="O16" i="42"/>
  <c r="O17" i="42"/>
  <c r="O18" i="42"/>
  <c r="O19" i="42"/>
  <c r="O20" i="42"/>
  <c r="O21" i="42"/>
  <c r="O22" i="42"/>
  <c r="O23" i="42"/>
  <c r="O24" i="42"/>
  <c r="O25" i="42"/>
  <c r="O26" i="42"/>
  <c r="O27" i="42"/>
  <c r="O4" i="42"/>
  <c r="O5" i="42"/>
  <c r="O3" i="42"/>
  <c r="P87" i="34"/>
  <c r="P77" i="42" s="1"/>
  <c r="P31" i="34"/>
  <c r="P21" i="42" s="1"/>
  <c r="P74" i="34"/>
  <c r="P64" i="42" s="1"/>
  <c r="P23" i="34"/>
  <c r="P13" i="42" s="1"/>
  <c r="P35" i="34"/>
  <c r="P25" i="42" s="1"/>
  <c r="P27" i="34"/>
  <c r="P17" i="42" s="1"/>
  <c r="P19" i="34"/>
  <c r="O2" i="42"/>
  <c r="P13" i="34"/>
  <c r="P14" i="34"/>
  <c r="P77" i="34"/>
  <c r="P67" i="42" s="1"/>
  <c r="P73" i="34"/>
  <c r="P63" i="42" s="1"/>
  <c r="P36" i="34"/>
  <c r="P26" i="42" s="1"/>
  <c r="P34" i="34"/>
  <c r="P24" i="42" s="1"/>
  <c r="P32" i="34"/>
  <c r="P22" i="42" s="1"/>
  <c r="P30" i="34"/>
  <c r="P20" i="42" s="1"/>
  <c r="P28" i="34"/>
  <c r="P18" i="42" s="1"/>
  <c r="P26" i="34"/>
  <c r="P16" i="42" s="1"/>
  <c r="P24" i="34"/>
  <c r="P14" i="42" s="1"/>
  <c r="P22" i="34"/>
  <c r="P12" i="42" s="1"/>
  <c r="P20" i="34"/>
  <c r="P18" i="34"/>
  <c r="P16" i="34"/>
  <c r="P15" i="34"/>
  <c r="P37" i="34"/>
  <c r="P27" i="42" s="1"/>
  <c r="P33" i="34"/>
  <c r="P23" i="42" s="1"/>
  <c r="P29" i="34"/>
  <c r="P19" i="42" s="1"/>
  <c r="P25" i="34"/>
  <c r="P15" i="42" s="1"/>
  <c r="P21" i="34"/>
  <c r="P17" i="34"/>
  <c r="P81" i="42"/>
  <c r="E2" i="39"/>
  <c r="E1" i="39"/>
  <c r="B1" i="39"/>
  <c r="R179" i="41"/>
  <c r="P179" i="41"/>
  <c r="Z178" i="41"/>
  <c r="U179" i="41"/>
  <c r="S178" i="41"/>
  <c r="R178" i="41"/>
  <c r="Q178" i="41"/>
  <c r="P178" i="41"/>
  <c r="S177" i="41"/>
  <c r="R177" i="41"/>
  <c r="P177" i="41"/>
  <c r="AD176" i="41"/>
  <c r="Z176" i="41"/>
  <c r="Y177" i="41"/>
  <c r="S176" i="41"/>
  <c r="R176" i="41"/>
  <c r="Q176" i="41"/>
  <c r="P176" i="41"/>
  <c r="S175" i="41"/>
  <c r="R175" i="41"/>
  <c r="P175" i="41"/>
  <c r="AD174" i="41"/>
  <c r="Z174" i="41"/>
  <c r="Y174" i="41"/>
  <c r="U174" i="41"/>
  <c r="S174" i="41"/>
  <c r="R174" i="41"/>
  <c r="Q174" i="41"/>
  <c r="P174" i="41"/>
  <c r="S173" i="41"/>
  <c r="R173" i="41"/>
  <c r="P173" i="41"/>
  <c r="AD173" i="41"/>
  <c r="Z173" i="41"/>
  <c r="Y173" i="41"/>
  <c r="U172" i="41"/>
  <c r="S172" i="41"/>
  <c r="R172" i="41"/>
  <c r="Q172" i="41"/>
  <c r="P172" i="41"/>
  <c r="P171" i="41"/>
  <c r="Z170" i="41"/>
  <c r="Y170" i="41"/>
  <c r="Q170" i="41"/>
  <c r="P170" i="41"/>
  <c r="P169" i="41"/>
  <c r="Z169" i="41"/>
  <c r="Y169" i="41"/>
  <c r="G137" i="41"/>
  <c r="G136" i="41"/>
  <c r="G135" i="41"/>
  <c r="G134" i="41"/>
  <c r="S131" i="41"/>
  <c r="R131" i="41"/>
  <c r="P131" i="41"/>
  <c r="AD130" i="41"/>
  <c r="AD131" i="41" s="1"/>
  <c r="AB130" i="41"/>
  <c r="AB131" i="41" s="1"/>
  <c r="Z130" i="41"/>
  <c r="Z131" i="41" s="1"/>
  <c r="Y130" i="41"/>
  <c r="Y131" i="41" s="1"/>
  <c r="U130" i="41"/>
  <c r="U131" i="41" s="1"/>
  <c r="S130" i="41"/>
  <c r="R130" i="41"/>
  <c r="Q130" i="41"/>
  <c r="P130" i="41"/>
  <c r="P129" i="41"/>
  <c r="Z128" i="41"/>
  <c r="Z129" i="41" s="1"/>
  <c r="Y128" i="41"/>
  <c r="Y129" i="41" s="1"/>
  <c r="Q128" i="41"/>
  <c r="P128" i="41"/>
  <c r="S127" i="41"/>
  <c r="R127" i="41"/>
  <c r="P127" i="41"/>
  <c r="AD126" i="41"/>
  <c r="AD127" i="41" s="1"/>
  <c r="AB126" i="41"/>
  <c r="AB127" i="41" s="1"/>
  <c r="Z126" i="41"/>
  <c r="Z127" i="41" s="1"/>
  <c r="Y126" i="41"/>
  <c r="Y127" i="41" s="1"/>
  <c r="U126" i="41"/>
  <c r="U127" i="41" s="1"/>
  <c r="S126" i="41"/>
  <c r="R126" i="41"/>
  <c r="Q126" i="41"/>
  <c r="P126" i="41"/>
  <c r="S125" i="41"/>
  <c r="R125" i="41"/>
  <c r="P125" i="41"/>
  <c r="Z124" i="41"/>
  <c r="Z125" i="41" s="1"/>
  <c r="Y124" i="41"/>
  <c r="Y125" i="41" s="1"/>
  <c r="U124" i="41"/>
  <c r="U125" i="41" s="1"/>
  <c r="S124" i="41"/>
  <c r="R124" i="41"/>
  <c r="Q124" i="41"/>
  <c r="P124" i="41"/>
  <c r="S123" i="41"/>
  <c r="R123" i="41"/>
  <c r="P123" i="41"/>
  <c r="AD122" i="41"/>
  <c r="AD123" i="41" s="1"/>
  <c r="AB122" i="41"/>
  <c r="AB123" i="41" s="1"/>
  <c r="Z122" i="41"/>
  <c r="Z123" i="41" s="1"/>
  <c r="Y122" i="41"/>
  <c r="Y123" i="41" s="1"/>
  <c r="U122" i="41"/>
  <c r="U123" i="41" s="1"/>
  <c r="S122" i="41"/>
  <c r="R122" i="41"/>
  <c r="Q122" i="41"/>
  <c r="P122" i="41"/>
  <c r="S121" i="41"/>
  <c r="R121" i="41"/>
  <c r="P121" i="41"/>
  <c r="AD120" i="41"/>
  <c r="AD121" i="41" s="1"/>
  <c r="AB120" i="41"/>
  <c r="AB121" i="41" s="1"/>
  <c r="Z120" i="41"/>
  <c r="Z121" i="41" s="1"/>
  <c r="Y120" i="41"/>
  <c r="Y121" i="41" s="1"/>
  <c r="U120" i="41"/>
  <c r="U121" i="41" s="1"/>
  <c r="S120" i="41"/>
  <c r="R120" i="41"/>
  <c r="Q120" i="41"/>
  <c r="P120" i="41"/>
  <c r="S119" i="41"/>
  <c r="R119" i="41"/>
  <c r="P119" i="41"/>
  <c r="AD118" i="41"/>
  <c r="AD119" i="41" s="1"/>
  <c r="Z118" i="41"/>
  <c r="Z119" i="41" s="1"/>
  <c r="Y118" i="41"/>
  <c r="Y119" i="41" s="1"/>
  <c r="U118" i="41"/>
  <c r="U119" i="41" s="1"/>
  <c r="S118" i="41"/>
  <c r="R118" i="41"/>
  <c r="Q118" i="41"/>
  <c r="P118" i="41"/>
  <c r="S117" i="41"/>
  <c r="R117" i="41"/>
  <c r="P117" i="41"/>
  <c r="AD116" i="41"/>
  <c r="AD117" i="41" s="1"/>
  <c r="Z116" i="41"/>
  <c r="Z117" i="41" s="1"/>
  <c r="Y116" i="41"/>
  <c r="Y117" i="41" s="1"/>
  <c r="U116" i="41"/>
  <c r="U117" i="41" s="1"/>
  <c r="S116" i="41"/>
  <c r="R116" i="41"/>
  <c r="Q116" i="41"/>
  <c r="P116" i="41"/>
  <c r="S105" i="41"/>
  <c r="R105" i="41"/>
  <c r="P105" i="41"/>
  <c r="AD104" i="41"/>
  <c r="AD105" i="41" s="1"/>
  <c r="Z104" i="41"/>
  <c r="Z105" i="41" s="1"/>
  <c r="Y104" i="41"/>
  <c r="Y105" i="41" s="1"/>
  <c r="U104" i="41"/>
  <c r="U105" i="41" s="1"/>
  <c r="S104" i="41"/>
  <c r="R104" i="41"/>
  <c r="Q104" i="41"/>
  <c r="P104" i="41"/>
  <c r="S103" i="41"/>
  <c r="R103" i="41"/>
  <c r="P103" i="41"/>
  <c r="AD102" i="41"/>
  <c r="AD103" i="41" s="1"/>
  <c r="Z102" i="41"/>
  <c r="Z103" i="41" s="1"/>
  <c r="Y102" i="41"/>
  <c r="Y103" i="41" s="1"/>
  <c r="U102" i="41"/>
  <c r="U103" i="41" s="1"/>
  <c r="S102" i="41"/>
  <c r="R102" i="41"/>
  <c r="Q102" i="41"/>
  <c r="P102" i="41"/>
  <c r="S101" i="41"/>
  <c r="R101" i="41"/>
  <c r="P101" i="41"/>
  <c r="AD100" i="41"/>
  <c r="AD101" i="41" s="1"/>
  <c r="Z100" i="41"/>
  <c r="Z101" i="41" s="1"/>
  <c r="Y100" i="41"/>
  <c r="Y101" i="41" s="1"/>
  <c r="U100" i="41"/>
  <c r="U101" i="41" s="1"/>
  <c r="S100" i="41"/>
  <c r="R100" i="41"/>
  <c r="Q100" i="41"/>
  <c r="P100" i="41"/>
  <c r="S99" i="41"/>
  <c r="R99" i="41"/>
  <c r="P99" i="41"/>
  <c r="AD98" i="41"/>
  <c r="AD99" i="41" s="1"/>
  <c r="Z98" i="41"/>
  <c r="Z99" i="41" s="1"/>
  <c r="Y98" i="41"/>
  <c r="Y99" i="41" s="1"/>
  <c r="U98" i="41"/>
  <c r="U99" i="41" s="1"/>
  <c r="S98" i="41"/>
  <c r="R98" i="41"/>
  <c r="Q98" i="41"/>
  <c r="P98" i="41"/>
  <c r="S97" i="41"/>
  <c r="R97" i="41"/>
  <c r="P97" i="41"/>
  <c r="AD96" i="41"/>
  <c r="AD97" i="41" s="1"/>
  <c r="AB96" i="41"/>
  <c r="AB97" i="41" s="1"/>
  <c r="Z96" i="41"/>
  <c r="Z97" i="41" s="1"/>
  <c r="Y96" i="41"/>
  <c r="Y97" i="41" s="1"/>
  <c r="S96" i="41"/>
  <c r="R96" i="41"/>
  <c r="Q96" i="41"/>
  <c r="P96" i="41"/>
  <c r="S95" i="41"/>
  <c r="R95" i="41"/>
  <c r="P95" i="41"/>
  <c r="AD94" i="41"/>
  <c r="AD95" i="41" s="1"/>
  <c r="Z94" i="41"/>
  <c r="Z95" i="41" s="1"/>
  <c r="Y94" i="41"/>
  <c r="Y95" i="41" s="1"/>
  <c r="U94" i="41"/>
  <c r="U95" i="41" s="1"/>
  <c r="S94" i="41"/>
  <c r="R94" i="41"/>
  <c r="Q94" i="41"/>
  <c r="P94" i="41"/>
  <c r="S93" i="41"/>
  <c r="R93" i="41"/>
  <c r="P93" i="41"/>
  <c r="AD92" i="41"/>
  <c r="AD93" i="41" s="1"/>
  <c r="AB92" i="41"/>
  <c r="AB93" i="41" s="1"/>
  <c r="Z92" i="41"/>
  <c r="Z93" i="41" s="1"/>
  <c r="Y92" i="41"/>
  <c r="Y93" i="41" s="1"/>
  <c r="U92" i="41"/>
  <c r="U93" i="41" s="1"/>
  <c r="S92" i="41"/>
  <c r="R92" i="41"/>
  <c r="Q92" i="41"/>
  <c r="P92" i="41"/>
  <c r="S91" i="41"/>
  <c r="R91" i="41"/>
  <c r="P91" i="41"/>
  <c r="AD90" i="41"/>
  <c r="AD91" i="41" s="1"/>
  <c r="Z90" i="41"/>
  <c r="Z91" i="41" s="1"/>
  <c r="Y90" i="41"/>
  <c r="Y91" i="41" s="1"/>
  <c r="U90" i="41"/>
  <c r="U91" i="41" s="1"/>
  <c r="S90" i="41"/>
  <c r="R90" i="41"/>
  <c r="Q90" i="41"/>
  <c r="P90" i="41"/>
  <c r="S89" i="41"/>
  <c r="R89" i="41"/>
  <c r="P89" i="41"/>
  <c r="AD88" i="41"/>
  <c r="AD89" i="41" s="1"/>
  <c r="Z88" i="41"/>
  <c r="Z89" i="41" s="1"/>
  <c r="Y88" i="41"/>
  <c r="Y89" i="41" s="1"/>
  <c r="S88" i="41"/>
  <c r="R88" i="41"/>
  <c r="Q88" i="41"/>
  <c r="P88" i="41"/>
  <c r="S87" i="41"/>
  <c r="R87" i="41"/>
  <c r="P87" i="41"/>
  <c r="AD86" i="41"/>
  <c r="AD87" i="41" s="1"/>
  <c r="Z86" i="41"/>
  <c r="Z87" i="41" s="1"/>
  <c r="Y86" i="41"/>
  <c r="Y87" i="41" s="1"/>
  <c r="U86" i="41"/>
  <c r="U87" i="41" s="1"/>
  <c r="S86" i="41"/>
  <c r="R86" i="41"/>
  <c r="Q86" i="41"/>
  <c r="P86" i="41"/>
  <c r="S85" i="41"/>
  <c r="R85" i="41"/>
  <c r="P85" i="41"/>
  <c r="AD84" i="41"/>
  <c r="AD85" i="41" s="1"/>
  <c r="Z84" i="41"/>
  <c r="Z85" i="41" s="1"/>
  <c r="Y84" i="41"/>
  <c r="Y85" i="41" s="1"/>
  <c r="S84" i="41"/>
  <c r="R84" i="41"/>
  <c r="Q84" i="41"/>
  <c r="P84" i="41"/>
  <c r="S83" i="41"/>
  <c r="R83" i="41"/>
  <c r="P83" i="41"/>
  <c r="AD82" i="41"/>
  <c r="AD83" i="41" s="1"/>
  <c r="Z82" i="41"/>
  <c r="Z83" i="41" s="1"/>
  <c r="Y82" i="41"/>
  <c r="Y83" i="41" s="1"/>
  <c r="U82" i="41"/>
  <c r="U83" i="41" s="1"/>
  <c r="S82" i="41"/>
  <c r="R82" i="41"/>
  <c r="Q82" i="41"/>
  <c r="P82" i="41"/>
  <c r="S81" i="41"/>
  <c r="R81" i="41"/>
  <c r="P81" i="41"/>
  <c r="AD80" i="41"/>
  <c r="AD81" i="41" s="1"/>
  <c r="Z80" i="41"/>
  <c r="Z81" i="41" s="1"/>
  <c r="Y80" i="41"/>
  <c r="Y81" i="41" s="1"/>
  <c r="U80" i="41"/>
  <c r="U81" i="41" s="1"/>
  <c r="S80" i="41"/>
  <c r="R80" i="41"/>
  <c r="Q80" i="41"/>
  <c r="P80" i="41"/>
  <c r="S19" i="41"/>
  <c r="R19" i="41"/>
  <c r="P19" i="41"/>
  <c r="Z18" i="41"/>
  <c r="Z19" i="41" s="1"/>
  <c r="Y18" i="41"/>
  <c r="Y19" i="41" s="1"/>
  <c r="Q18" i="41"/>
  <c r="P18" i="41"/>
  <c r="S17" i="41"/>
  <c r="R17" i="41"/>
  <c r="P17" i="41"/>
  <c r="Z16" i="41"/>
  <c r="Z17" i="41" s="1"/>
  <c r="Y16" i="41"/>
  <c r="Y17" i="41" s="1"/>
  <c r="Q16" i="41"/>
  <c r="P16" i="41"/>
  <c r="R15" i="41"/>
  <c r="P15" i="41"/>
  <c r="Z14" i="41"/>
  <c r="Z15" i="41" s="1"/>
  <c r="Y14" i="41"/>
  <c r="Y15" i="41" s="1"/>
  <c r="Q14" i="41"/>
  <c r="P14" i="41"/>
  <c r="P13" i="41"/>
  <c r="Z12" i="41"/>
  <c r="Z13" i="41" s="1"/>
  <c r="Y12" i="41"/>
  <c r="Y13" i="41" s="1"/>
  <c r="Q12" i="41"/>
  <c r="P12" i="41"/>
  <c r="P11" i="41"/>
  <c r="Z10" i="41"/>
  <c r="Z11" i="41" s="1"/>
  <c r="Y10" i="41"/>
  <c r="Y11" i="41" s="1"/>
  <c r="Q10" i="41"/>
  <c r="P10" i="41"/>
  <c r="P9" i="41"/>
  <c r="Z8" i="41"/>
  <c r="Z9" i="41" s="1"/>
  <c r="Y8" i="41"/>
  <c r="Y9" i="41" s="1"/>
  <c r="Q8" i="41"/>
  <c r="P8" i="41"/>
  <c r="P7" i="41"/>
  <c r="Z6" i="41"/>
  <c r="Z7" i="41" s="1"/>
  <c r="Y6" i="41"/>
  <c r="Y7" i="41" s="1"/>
  <c r="Q6" i="41"/>
  <c r="P6" i="41"/>
  <c r="P5" i="41"/>
  <c r="Y4" i="41"/>
  <c r="Y5" i="41" s="1"/>
  <c r="Q4" i="41"/>
  <c r="R3" i="41"/>
  <c r="Y2" i="41"/>
  <c r="Y3" i="41" s="1"/>
  <c r="Q2" i="41"/>
  <c r="P2" i="41"/>
  <c r="S179" i="41"/>
  <c r="S169" i="41"/>
  <c r="R171" i="41"/>
  <c r="S15" i="41"/>
  <c r="P82" i="42"/>
  <c r="Y172" i="41"/>
  <c r="Z175" i="41"/>
  <c r="Y175" i="41"/>
  <c r="Y171" i="41"/>
  <c r="AA169" i="41"/>
  <c r="AA170" i="41"/>
  <c r="R170" i="41"/>
  <c r="S170" i="41"/>
  <c r="S171" i="41"/>
  <c r="S18" i="41"/>
  <c r="R7" i="41"/>
  <c r="S14" i="41"/>
  <c r="AA16" i="41"/>
  <c r="AA17" i="41" s="1"/>
  <c r="AA18" i="41"/>
  <c r="AA19" i="41" s="1"/>
  <c r="AA6" i="41"/>
  <c r="AA7" i="41" s="1"/>
  <c r="AA8" i="41"/>
  <c r="AA9" i="41" s="1"/>
  <c r="AA12" i="41"/>
  <c r="AA13" i="41" s="1"/>
  <c r="AA14" i="41"/>
  <c r="AA15" i="41" s="1"/>
  <c r="S9" i="41"/>
  <c r="R12" i="41"/>
  <c r="S13" i="41"/>
  <c r="T13" i="41"/>
  <c r="R16" i="41"/>
  <c r="R9" i="41"/>
  <c r="S12" i="41"/>
  <c r="R13" i="41"/>
  <c r="R14" i="41"/>
  <c r="S16" i="41"/>
  <c r="R18" i="41"/>
  <c r="T16" i="41"/>
  <c r="T18" i="41"/>
  <c r="R169" i="41"/>
  <c r="AA10" i="41"/>
  <c r="AA11" i="41" s="1"/>
  <c r="S11" i="41"/>
  <c r="R11" i="41"/>
  <c r="S10" i="41"/>
  <c r="R10" i="41"/>
  <c r="S3" i="41"/>
  <c r="C1" i="29"/>
  <c r="C2" i="29"/>
  <c r="B1" i="31"/>
  <c r="B2" i="31"/>
  <c r="C1" i="2"/>
  <c r="C2" i="2"/>
  <c r="D1" i="35"/>
  <c r="U169" i="41"/>
  <c r="T169" i="41"/>
  <c r="T170" i="41"/>
  <c r="T171" i="41"/>
  <c r="AA171" i="41"/>
  <c r="AA168" i="41"/>
  <c r="T14" i="41"/>
  <c r="T9" i="41"/>
  <c r="T12" i="41"/>
  <c r="T10" i="41"/>
  <c r="U18" i="41"/>
  <c r="U19" i="41" s="1"/>
  <c r="U16" i="41"/>
  <c r="U17" i="41" s="1"/>
  <c r="AD124" i="41"/>
  <c r="AD125" i="41" s="1"/>
  <c r="T11" i="41"/>
  <c r="U14" i="41"/>
  <c r="U15" i="41" s="1"/>
  <c r="AB16" i="41"/>
  <c r="AB17" i="41" s="1"/>
  <c r="AB18" i="41"/>
  <c r="AB19" i="41" s="1"/>
  <c r="Q24" i="40"/>
  <c r="Q23" i="40"/>
  <c r="Q22" i="40"/>
  <c r="M22" i="40"/>
  <c r="Q21" i="40"/>
  <c r="M21" i="40"/>
  <c r="Q20" i="40"/>
  <c r="M20" i="40"/>
  <c r="Q19" i="40"/>
  <c r="M19" i="40"/>
  <c r="Q18" i="40"/>
  <c r="M18" i="40"/>
  <c r="Q17" i="40"/>
  <c r="M17" i="40"/>
  <c r="Q16" i="40"/>
  <c r="M16" i="40"/>
  <c r="Q11" i="40"/>
  <c r="M11" i="40"/>
  <c r="Q10" i="40"/>
  <c r="M10" i="40"/>
  <c r="Q9" i="40"/>
  <c r="M9" i="40"/>
  <c r="Q8" i="40"/>
  <c r="Q7" i="40"/>
  <c r="Q6" i="40"/>
  <c r="Q5" i="40"/>
  <c r="Q4" i="40"/>
  <c r="M4" i="40"/>
  <c r="T77" i="42"/>
  <c r="S87" i="34"/>
  <c r="S77" i="42" s="1"/>
  <c r="S77" i="34"/>
  <c r="S67" i="42" s="1"/>
  <c r="T65" i="42"/>
  <c r="S75" i="34"/>
  <c r="S65" i="42" s="1"/>
  <c r="T64" i="42"/>
  <c r="S74" i="34"/>
  <c r="S64" i="42" s="1"/>
  <c r="T63" i="42"/>
  <c r="S73" i="34"/>
  <c r="S63" i="42" s="1"/>
  <c r="T27" i="42"/>
  <c r="S37" i="34"/>
  <c r="S27" i="42" s="1"/>
  <c r="T26" i="42"/>
  <c r="S36" i="34"/>
  <c r="S26" i="42" s="1"/>
  <c r="T25" i="42"/>
  <c r="S35" i="34"/>
  <c r="S25" i="42" s="1"/>
  <c r="T24" i="42"/>
  <c r="S34" i="34"/>
  <c r="S24" i="42" s="1"/>
  <c r="T23" i="42"/>
  <c r="S33" i="34"/>
  <c r="S23" i="42" s="1"/>
  <c r="T22" i="42"/>
  <c r="S32" i="34"/>
  <c r="S22" i="42" s="1"/>
  <c r="T21" i="42"/>
  <c r="S31" i="34"/>
  <c r="S21" i="42" s="1"/>
  <c r="T20" i="42"/>
  <c r="S30" i="34"/>
  <c r="S20" i="42" s="1"/>
  <c r="T19" i="42"/>
  <c r="S29" i="34"/>
  <c r="S19" i="42" s="1"/>
  <c r="T18" i="42"/>
  <c r="S28" i="34"/>
  <c r="S18" i="42" s="1"/>
  <c r="T17" i="42"/>
  <c r="S27" i="34"/>
  <c r="S17" i="42" s="1"/>
  <c r="T16" i="42"/>
  <c r="S26" i="34"/>
  <c r="S16" i="42" s="1"/>
  <c r="T15" i="42"/>
  <c r="S25" i="34"/>
  <c r="S15" i="42" s="1"/>
  <c r="T14" i="42"/>
  <c r="S24" i="34"/>
  <c r="S14" i="42" s="1"/>
  <c r="S23" i="34"/>
  <c r="S13" i="42"/>
  <c r="T12" i="42"/>
  <c r="S22" i="34"/>
  <c r="S12" i="42" s="1"/>
  <c r="S21" i="34"/>
  <c r="S11" i="42" s="1"/>
  <c r="S20" i="34"/>
  <c r="S10" i="42" s="1"/>
  <c r="S19" i="34"/>
  <c r="S9" i="42" s="1"/>
  <c r="S18" i="34"/>
  <c r="S8" i="42" s="1"/>
  <c r="S17" i="34"/>
  <c r="S7" i="42" s="1"/>
  <c r="S16" i="34"/>
  <c r="S6" i="42" s="1"/>
  <c r="S15" i="34"/>
  <c r="S5" i="42" s="1"/>
  <c r="S14" i="34"/>
  <c r="S13" i="34"/>
  <c r="S12" i="34"/>
  <c r="AB170" i="41"/>
  <c r="AB14" i="41"/>
  <c r="AB15" i="41" s="1"/>
  <c r="T13" i="42"/>
  <c r="AD18" i="41"/>
  <c r="AD19" i="41" s="1"/>
  <c r="AD16" i="41"/>
  <c r="AD17" i="41" s="1"/>
  <c r="AD14" i="41"/>
  <c r="AD15" i="41" s="1"/>
  <c r="AB169" i="41"/>
  <c r="K9" i="35"/>
  <c r="T67" i="42"/>
  <c r="B15" i="31"/>
  <c r="I12" i="2"/>
  <c r="I11" i="2"/>
  <c r="I15" i="2" s="1"/>
  <c r="E3" i="33"/>
  <c r="E4" i="33"/>
  <c r="E5" i="33"/>
  <c r="E2" i="33"/>
  <c r="H15" i="2"/>
  <c r="J11" i="2"/>
  <c r="J12" i="2"/>
  <c r="J13" i="2"/>
  <c r="F3" i="30"/>
  <c r="E3" i="30"/>
  <c r="F2" i="30"/>
  <c r="E2" i="30"/>
  <c r="E6" i="29"/>
  <c r="F4" i="28"/>
  <c r="E2" i="28"/>
  <c r="J5" i="28"/>
  <c r="J4" i="28"/>
  <c r="I5" i="28"/>
  <c r="I4" i="28"/>
  <c r="H5" i="28"/>
  <c r="H4" i="28"/>
  <c r="G5" i="28"/>
  <c r="G4" i="28"/>
  <c r="F5" i="28"/>
  <c r="E5" i="28"/>
  <c r="E4" i="28"/>
  <c r="E3" i="28"/>
  <c r="F3" i="28"/>
  <c r="G3" i="28"/>
  <c r="H3" i="28"/>
  <c r="I3" i="28"/>
  <c r="J3" i="28"/>
  <c r="D12" i="2"/>
  <c r="D11" i="2"/>
  <c r="H2" i="28"/>
  <c r="F15" i="2"/>
  <c r="I10" i="2"/>
  <c r="I13" i="2"/>
  <c r="J10" i="2"/>
  <c r="E7" i="29"/>
  <c r="J2" i="28"/>
  <c r="I2" i="28"/>
  <c r="G2" i="28"/>
  <c r="F2" i="28"/>
  <c r="F6" i="28" s="1"/>
  <c r="D10" i="2"/>
  <c r="D13" i="2"/>
  <c r="G15" i="2"/>
  <c r="C15" i="2"/>
  <c r="E15" i="2"/>
  <c r="B15" i="2"/>
  <c r="AD171" i="41"/>
  <c r="AD169" i="41"/>
  <c r="C154" i="41" l="1"/>
  <c r="P96" i="42"/>
  <c r="AB156" i="41"/>
  <c r="AC159" i="41"/>
  <c r="AB12" i="41"/>
  <c r="AB13" i="41" s="1"/>
  <c r="AD12" i="41"/>
  <c r="AD13" i="41" s="1"/>
  <c r="AB10" i="41"/>
  <c r="AB11" i="41" s="1"/>
  <c r="AD10" i="41"/>
  <c r="AD11" i="41" s="1"/>
  <c r="P80" i="42"/>
  <c r="T80" i="42"/>
  <c r="P10" i="42"/>
  <c r="T10" i="42"/>
  <c r="P9" i="42"/>
  <c r="T9" i="42"/>
  <c r="U175" i="41"/>
  <c r="AB179" i="41"/>
  <c r="U12" i="41"/>
  <c r="U13" i="41" s="1"/>
  <c r="U10" i="41"/>
  <c r="U11" i="41" s="1"/>
  <c r="S2" i="41"/>
  <c r="H6" i="34"/>
  <c r="F13" i="45" s="1"/>
  <c r="K8" i="45" s="1"/>
  <c r="Z4" i="41"/>
  <c r="Z5" i="41" s="1"/>
  <c r="U157" i="41"/>
  <c r="AA156" i="41"/>
  <c r="AD153" i="41"/>
  <c r="U154" i="41"/>
  <c r="AD148" i="41"/>
  <c r="AB146" i="41"/>
  <c r="L7" i="40"/>
  <c r="M7" i="40"/>
  <c r="L8" i="40"/>
  <c r="K15" i="35"/>
  <c r="K10" i="35"/>
  <c r="K33" i="35" s="1"/>
  <c r="L6" i="40"/>
  <c r="M6" i="40"/>
  <c r="L5" i="40"/>
  <c r="S80" i="42"/>
  <c r="T3" i="42"/>
  <c r="T4" i="42"/>
  <c r="P88" i="34"/>
  <c r="P128" i="34"/>
  <c r="P91" i="42" s="1"/>
  <c r="P125" i="34"/>
  <c r="P89" i="42" s="1"/>
  <c r="O87" i="42"/>
  <c r="P134" i="34"/>
  <c r="P95" i="42" s="1"/>
  <c r="P74" i="42"/>
  <c r="T74" i="42"/>
  <c r="P116" i="34"/>
  <c r="P73" i="42"/>
  <c r="T73" i="42"/>
  <c r="H161" i="41"/>
  <c r="AB158" i="41"/>
  <c r="U152" i="41"/>
  <c r="R129" i="41"/>
  <c r="S129" i="41"/>
  <c r="S128" i="41"/>
  <c r="R128" i="41"/>
  <c r="R5" i="41"/>
  <c r="S8" i="41"/>
  <c r="R8" i="41"/>
  <c r="R148" i="41"/>
  <c r="C150" i="41"/>
  <c r="Z168" i="41"/>
  <c r="Y176" i="41"/>
  <c r="AD172" i="41"/>
  <c r="S148" i="41"/>
  <c r="R149" i="41"/>
  <c r="U178" i="41"/>
  <c r="Y147" i="41"/>
  <c r="V145" i="41"/>
  <c r="AA149" i="41"/>
  <c r="S159" i="41"/>
  <c r="C156" i="41"/>
  <c r="H162" i="41"/>
  <c r="Y168" i="41"/>
  <c r="Z179" i="41"/>
  <c r="Y146" i="41"/>
  <c r="Q149" i="41"/>
  <c r="X143" i="41"/>
  <c r="C152" i="41"/>
  <c r="AC149" i="41"/>
  <c r="Y150" i="41"/>
  <c r="AD160" i="41"/>
  <c r="AA147" i="41"/>
  <c r="S149" i="41"/>
  <c r="W144" i="41"/>
  <c r="W146" i="41"/>
  <c r="P160" i="41"/>
  <c r="AC162" i="41"/>
  <c r="U159" i="41"/>
  <c r="Z2" i="41"/>
  <c r="Z3" i="41" s="1"/>
  <c r="U76" i="41"/>
  <c r="U77" i="41" s="1"/>
  <c r="U50" i="41"/>
  <c r="U51" i="41" s="1"/>
  <c r="C144" i="41"/>
  <c r="P149" i="41"/>
  <c r="AB151" i="41"/>
  <c r="S143" i="41"/>
  <c r="S155" i="41"/>
  <c r="R157" i="41"/>
  <c r="AA161" i="41"/>
  <c r="AA157" i="41"/>
  <c r="P11" i="42"/>
  <c r="T11" i="42"/>
  <c r="K14" i="35"/>
  <c r="P69" i="42"/>
  <c r="T69" i="42"/>
  <c r="P68" i="42"/>
  <c r="T68" i="42"/>
  <c r="P4" i="42"/>
  <c r="P8" i="42"/>
  <c r="T8" i="42"/>
  <c r="P6" i="42"/>
  <c r="T6" i="42"/>
  <c r="P7" i="42"/>
  <c r="T7" i="42"/>
  <c r="D15" i="2"/>
  <c r="I6" i="28"/>
  <c r="P4" i="41"/>
  <c r="T81" i="42"/>
  <c r="P111" i="34"/>
  <c r="O80" i="42"/>
  <c r="S2" i="42"/>
  <c r="P5" i="42"/>
  <c r="T5" i="42"/>
  <c r="K30" i="35"/>
  <c r="S7" i="41"/>
  <c r="T7" i="41"/>
  <c r="T3" i="41"/>
  <c r="R6" i="41"/>
  <c r="R4" i="41"/>
  <c r="R2" i="41"/>
  <c r="S3" i="42"/>
  <c r="S4" i="42"/>
  <c r="P3" i="42"/>
  <c r="AD177" i="41"/>
  <c r="U168" i="41"/>
  <c r="K26" i="35"/>
  <c r="K29" i="35"/>
  <c r="Z177" i="41"/>
  <c r="U173" i="41"/>
  <c r="P126" i="34"/>
  <c r="U58" i="41"/>
  <c r="U59" i="41" s="1"/>
  <c r="U62" i="41"/>
  <c r="U63" i="41" s="1"/>
  <c r="AD144" i="41"/>
  <c r="AD143" i="41"/>
  <c r="AA145" i="41"/>
  <c r="AA146" i="41"/>
  <c r="J6" i="28"/>
  <c r="E6" i="28"/>
  <c r="K24" i="35"/>
  <c r="K27" i="35"/>
  <c r="P117" i="34"/>
  <c r="C146" i="41"/>
  <c r="C145" i="41"/>
  <c r="AB144" i="41"/>
  <c r="Z159" i="41"/>
  <c r="AC158" i="41"/>
  <c r="U156" i="41"/>
  <c r="P131" i="34"/>
  <c r="P93" i="42" s="1"/>
  <c r="Q159" i="41"/>
  <c r="C160" i="41"/>
  <c r="Y162" i="41"/>
  <c r="AC151" i="41"/>
  <c r="O97" i="42"/>
  <c r="AD168" i="41"/>
  <c r="AB175" i="41"/>
  <c r="AD170" i="41"/>
  <c r="AB171" i="41"/>
  <c r="AB172" i="41"/>
  <c r="Z161" i="41"/>
  <c r="AB160" i="41"/>
  <c r="AD156" i="41"/>
  <c r="Z156" i="41"/>
  <c r="AA154" i="41"/>
  <c r="AD151" i="41"/>
  <c r="Z151" i="41"/>
  <c r="AB148" i="41"/>
  <c r="U177" i="41"/>
  <c r="U176" i="41"/>
  <c r="E6" i="33"/>
  <c r="Z172" i="41"/>
  <c r="P3" i="41"/>
  <c r="U96" i="41"/>
  <c r="U97" i="41" s="1"/>
  <c r="P86" i="42"/>
  <c r="P120" i="34"/>
  <c r="K25" i="35"/>
  <c r="U170" i="41"/>
  <c r="U171" i="41"/>
  <c r="AD175" i="41"/>
  <c r="U84" i="41"/>
  <c r="U85" i="41" s="1"/>
  <c r="L2" i="40"/>
  <c r="U70" i="41"/>
  <c r="U71" i="41" s="1"/>
  <c r="M23" i="40"/>
  <c r="AB168" i="41"/>
  <c r="K28" i="35"/>
  <c r="M24" i="40"/>
  <c r="K31" i="35"/>
  <c r="Z171" i="41"/>
  <c r="Y179" i="41"/>
  <c r="Y178" i="41"/>
  <c r="U54" i="41"/>
  <c r="U55" i="41" s="1"/>
  <c r="AB176" i="41"/>
  <c r="AB177" i="41"/>
  <c r="H6" i="28"/>
  <c r="G6" i="28"/>
  <c r="J15" i="2"/>
  <c r="B16" i="31" s="1"/>
  <c r="K18" i="35"/>
  <c r="K23" i="35"/>
  <c r="U88" i="41"/>
  <c r="U89" i="41" s="1"/>
  <c r="I153" i="41"/>
  <c r="S153" i="41"/>
  <c r="R153" i="41"/>
  <c r="M153" i="41"/>
  <c r="P153" i="41"/>
  <c r="AB154" i="41"/>
  <c r="AB153" i="41"/>
  <c r="N155" i="41"/>
  <c r="Q155" i="41"/>
  <c r="AC155" i="41"/>
  <c r="AC156" i="41"/>
  <c r="C158" i="41"/>
  <c r="C157" i="41"/>
  <c r="K157" i="41"/>
  <c r="P157" i="41"/>
  <c r="O157" i="41"/>
  <c r="Q157" i="41"/>
  <c r="Z158" i="41"/>
  <c r="Z157" i="41"/>
  <c r="AD158" i="41"/>
  <c r="AD157" i="41"/>
  <c r="L158" i="41"/>
  <c r="P158" i="41"/>
  <c r="H159" i="41"/>
  <c r="R159" i="41"/>
  <c r="L159" i="41"/>
  <c r="P159" i="41"/>
  <c r="AA159" i="41"/>
  <c r="AA160" i="41"/>
  <c r="S160" i="41"/>
  <c r="R160" i="41"/>
  <c r="H160" i="41"/>
  <c r="C162" i="41"/>
  <c r="C161" i="41"/>
  <c r="K161" i="41"/>
  <c r="P161" i="41"/>
  <c r="O161" i="41"/>
  <c r="Q161" i="41"/>
  <c r="L162" i="41"/>
  <c r="P162" i="41"/>
  <c r="P156" i="41"/>
  <c r="Y156" i="41"/>
  <c r="N6" i="34"/>
  <c r="U145" i="41"/>
  <c r="AA174" i="41"/>
  <c r="I161" i="41"/>
  <c r="R161" i="41"/>
  <c r="V144" i="41"/>
  <c r="V143" i="41"/>
  <c r="P133" i="34"/>
  <c r="O94" i="42"/>
  <c r="AB149" i="41"/>
  <c r="AB150" i="41"/>
  <c r="K152" i="41"/>
  <c r="P152" i="41"/>
  <c r="AD146" i="41"/>
  <c r="P155" i="41"/>
  <c r="R155" i="41"/>
  <c r="H156" i="41"/>
  <c r="S157" i="41"/>
  <c r="Q153" i="41"/>
  <c r="P154" i="41"/>
  <c r="K16" i="35"/>
  <c r="K12" i="35"/>
  <c r="K11" i="35"/>
  <c r="K17" i="35"/>
  <c r="P84" i="42"/>
  <c r="P123" i="34"/>
  <c r="U24" i="41"/>
  <c r="U25" i="41" s="1"/>
  <c r="U40" i="41"/>
  <c r="U41" i="41" s="1"/>
  <c r="U74" i="41"/>
  <c r="U75" i="41" s="1"/>
  <c r="Y144" i="41"/>
  <c r="Y143" i="41"/>
  <c r="Z148" i="41"/>
  <c r="Z147" i="41"/>
  <c r="N143" i="41"/>
  <c r="Q143" i="41"/>
  <c r="H144" i="41"/>
  <c r="S144" i="41"/>
  <c r="I143" i="41"/>
  <c r="R143" i="41"/>
  <c r="H145" i="41"/>
  <c r="R145" i="41"/>
  <c r="S145" i="41"/>
  <c r="K145" i="41"/>
  <c r="P145" i="41"/>
  <c r="X146" i="41"/>
  <c r="X145" i="41"/>
  <c r="AC145" i="41"/>
  <c r="AC146" i="41"/>
  <c r="C147" i="41"/>
  <c r="C148" i="41"/>
  <c r="I147" i="41"/>
  <c r="R147" i="41"/>
  <c r="Z149" i="41"/>
  <c r="Z150" i="41"/>
  <c r="AD149" i="41"/>
  <c r="AD150" i="41"/>
  <c r="H151" i="41"/>
  <c r="S151" i="41"/>
  <c r="R151" i="41"/>
  <c r="N151" i="41"/>
  <c r="Q151" i="41"/>
  <c r="AA152" i="41"/>
  <c r="AA151" i="41"/>
  <c r="S152" i="41"/>
  <c r="R152" i="41"/>
  <c r="P92" i="42"/>
  <c r="P97" i="42"/>
  <c r="P135" i="34"/>
  <c r="P147" i="41"/>
  <c r="H152" i="41"/>
  <c r="Y151" i="41"/>
  <c r="U149" i="41"/>
  <c r="U148" i="41"/>
  <c r="U147" i="41"/>
  <c r="L148" i="41"/>
  <c r="P148" i="41"/>
  <c r="K143" i="41"/>
  <c r="P143" i="41"/>
  <c r="K144" i="41"/>
  <c r="P144" i="41"/>
  <c r="L146" i="41"/>
  <c r="P146" i="41"/>
  <c r="H146" i="41"/>
  <c r="R146" i="41"/>
  <c r="S146" i="41"/>
  <c r="N145" i="41"/>
  <c r="Q145" i="41"/>
  <c r="H147" i="41"/>
  <c r="S147" i="41"/>
  <c r="N147" i="41"/>
  <c r="Q147" i="41"/>
  <c r="H150" i="41"/>
  <c r="S150" i="41"/>
  <c r="R150" i="41"/>
  <c r="K150" i="41"/>
  <c r="P150" i="41"/>
  <c r="K151" i="41"/>
  <c r="P151" i="41"/>
  <c r="P99" i="42"/>
  <c r="P138" i="34"/>
  <c r="Y153" i="41"/>
  <c r="Y154" i="41"/>
  <c r="AC153" i="41"/>
  <c r="AC154" i="41"/>
  <c r="S154" i="41"/>
  <c r="H154" i="41"/>
  <c r="Y158" i="41"/>
  <c r="Y157" i="41"/>
  <c r="S158" i="41"/>
  <c r="H158" i="41"/>
  <c r="T2" i="42"/>
  <c r="P2" i="42"/>
  <c r="M8" i="40" l="1"/>
  <c r="AB178" i="41"/>
  <c r="T8" i="41"/>
  <c r="AA4" i="41"/>
  <c r="AA5" i="41" s="1"/>
  <c r="AA2" i="41"/>
  <c r="AA3" i="41" s="1"/>
  <c r="S5" i="41"/>
  <c r="T5" i="41"/>
  <c r="K13" i="35"/>
  <c r="T83" i="42"/>
  <c r="S4" i="41"/>
  <c r="T4" i="41"/>
  <c r="P83" i="42"/>
  <c r="P114" i="34"/>
  <c r="P129" i="34"/>
  <c r="G4" i="34"/>
  <c r="K7" i="45" s="1"/>
  <c r="P89" i="34"/>
  <c r="R162" i="41"/>
  <c r="S162" i="41"/>
  <c r="S161" i="41"/>
  <c r="T129" i="41"/>
  <c r="Y145" i="41"/>
  <c r="Z145" i="41"/>
  <c r="Z146" i="41"/>
  <c r="S6" i="41"/>
  <c r="T6" i="41"/>
  <c r="T2" i="41"/>
  <c r="P132" i="34"/>
  <c r="P94" i="42"/>
  <c r="Z144" i="41"/>
  <c r="Z143" i="41"/>
  <c r="T82" i="42" l="1"/>
  <c r="AD179" i="41"/>
  <c r="AD178" i="41"/>
  <c r="U8" i="41"/>
  <c r="U9" i="41" s="1"/>
  <c r="AD8" i="41"/>
  <c r="AD9" i="41" s="1"/>
  <c r="T162" i="41"/>
  <c r="U128" i="41"/>
  <c r="U129" i="41" s="1"/>
  <c r="U2" i="41"/>
  <c r="U3" i="41" s="1"/>
  <c r="AB8" i="41" l="1"/>
  <c r="AB9" i="41" s="1"/>
  <c r="U4" i="41"/>
  <c r="U5" i="41" s="1"/>
  <c r="U162" i="41"/>
  <c r="T161" i="41"/>
  <c r="AB128" i="41"/>
  <c r="AB129" i="41" s="1"/>
  <c r="AD128" i="41"/>
  <c r="AD129" i="41" s="1"/>
  <c r="U6" i="41"/>
  <c r="U7" i="41" s="1"/>
  <c r="AB2" i="41"/>
  <c r="AB3" i="41" s="1"/>
  <c r="AD2" i="41"/>
  <c r="AD3" i="41" s="1"/>
  <c r="AD4" i="41" l="1"/>
  <c r="AD5" i="41" s="1"/>
  <c r="AB4" i="41"/>
  <c r="AB5" i="41" s="1"/>
  <c r="U161" i="41"/>
  <c r="AD6" i="41"/>
  <c r="AD7" i="41" s="1"/>
  <c r="AB6" i="41"/>
  <c r="AB7" i="41" s="1"/>
  <c r="AB162" i="41" l="1"/>
  <c r="AB161" i="41"/>
  <c r="AD161" i="41"/>
  <c r="AD162" i="41"/>
</calcChain>
</file>

<file path=xl/comments1.xml><?xml version="1.0" encoding="utf-8"?>
<comments xmlns="http://schemas.openxmlformats.org/spreadsheetml/2006/main">
  <authors>
    <author>Rialda Corovic</author>
  </authors>
  <commentList>
    <comment ref="C4" authorId="0" shapeId="0">
      <text>
        <r>
          <rPr>
            <b/>
            <sz val="9"/>
            <color indexed="81"/>
            <rFont val="Tahoma"/>
            <family val="2"/>
          </rPr>
          <t>Rialda Corovic:</t>
        </r>
        <r>
          <rPr>
            <sz val="9"/>
            <color indexed="81"/>
            <rFont val="Tahoma"/>
            <family val="2"/>
          </rPr>
          <t xml:space="preserve">
ova kolona nije potrebna</t>
        </r>
      </text>
    </comment>
  </commentList>
</comments>
</file>

<file path=xl/comments2.xml><?xml version="1.0" encoding="utf-8"?>
<comments xmlns="http://schemas.openxmlformats.org/spreadsheetml/2006/main">
  <authors>
    <author>Samra Horman</author>
  </authors>
  <commentList>
    <comment ref="L4" authorId="0" shapeId="0">
      <text>
        <r>
          <rPr>
            <b/>
            <sz val="9"/>
            <color indexed="81"/>
            <rFont val="Tahoma"/>
            <family val="2"/>
          </rPr>
          <t>Samra Horman:</t>
        </r>
        <r>
          <rPr>
            <sz val="9"/>
            <color indexed="81"/>
            <rFont val="Tahoma"/>
            <family val="2"/>
          </rPr>
          <t xml:space="preserve">
Ova kolona nije potrebna</t>
        </r>
      </text>
    </comment>
  </commentList>
</comments>
</file>

<file path=xl/sharedStrings.xml><?xml version="1.0" encoding="utf-8"?>
<sst xmlns="http://schemas.openxmlformats.org/spreadsheetml/2006/main" count="1124" uniqueCount="342">
  <si>
    <t>I</t>
  </si>
  <si>
    <t>II</t>
  </si>
  <si>
    <t>III</t>
  </si>
  <si>
    <t>IV</t>
  </si>
  <si>
    <t xml:space="preserve">Vrsta predmeta </t>
  </si>
  <si>
    <t>Ukupno</t>
  </si>
  <si>
    <t>V</t>
  </si>
  <si>
    <t>VI</t>
  </si>
  <si>
    <t xml:space="preserve">Ukupno </t>
  </si>
  <si>
    <t>VII</t>
  </si>
  <si>
    <t>VIII</t>
  </si>
  <si>
    <t>IX</t>
  </si>
  <si>
    <t xml:space="preserve">Primljeno u toku godine </t>
  </si>
  <si>
    <t>Ukupno u radu</t>
  </si>
  <si>
    <t>Riješeno u toku godine</t>
  </si>
  <si>
    <t>III = I+II</t>
  </si>
  <si>
    <t>Ukupno riješeno na kraju godine</t>
  </si>
  <si>
    <t>Neriješeno na kraju godine</t>
  </si>
  <si>
    <t xml:space="preserve">Neriješeno  iz ranijih godina </t>
  </si>
  <si>
    <t xml:space="preserve">prenošenjem u KT upisnik </t>
  </si>
  <si>
    <t xml:space="preserve">na drugi način </t>
  </si>
  <si>
    <t>KOLONA  =</t>
  </si>
  <si>
    <t xml:space="preserve">KOLONA = </t>
  </si>
  <si>
    <t>Napomene:</t>
  </si>
  <si>
    <t>Tabele za popunjavanje podataka o radu tužilaštava nije moguće mijenjati, niti dodavati nove redove ili kolone.</t>
  </si>
  <si>
    <t>for_key</t>
  </si>
  <si>
    <t>godina</t>
  </si>
  <si>
    <t>lista_predmeta_tuzilastvo</t>
  </si>
  <si>
    <t>idPredmetiLica</t>
  </si>
  <si>
    <t>NerIzRanGod</t>
  </si>
  <si>
    <t>PrimUTokuGod</t>
  </si>
  <si>
    <t>Zastara</t>
  </si>
  <si>
    <t>PrenKtUpisnik</t>
  </si>
  <si>
    <t>DrugiNacin</t>
  </si>
  <si>
    <t>UKUPNO</t>
  </si>
  <si>
    <t>apsolZast</t>
  </si>
  <si>
    <t>relativZast</t>
  </si>
  <si>
    <t>Vrsta predmeta</t>
  </si>
  <si>
    <t>IX=III-VIII</t>
  </si>
  <si>
    <t>VIII =IV+V+VI+VII</t>
  </si>
  <si>
    <t>naredbom o nesprovođenju istrage</t>
  </si>
  <si>
    <t xml:space="preserve">zbog zastarjelosti </t>
  </si>
  <si>
    <t>druge vrste naredbe o neprovođenju istrage</t>
  </si>
  <si>
    <t>DrugeNaredbe</t>
  </si>
  <si>
    <t>Izvještajni period:</t>
  </si>
  <si>
    <t>Broj podignutih optužnica</t>
  </si>
  <si>
    <t>Broj podnesenih prijedloga za izricanje vaspitnih mjera i maloljetničkog zatvora</t>
  </si>
  <si>
    <t>Broj pravosnažnih rješenja o odbijanju optužnice</t>
  </si>
  <si>
    <t>Broj pravosnažnih odluka o neprihvaćanju prijedloga za izricanje vaspitnih mjera i maloljetničkog zatvora</t>
  </si>
  <si>
    <r>
      <t xml:space="preserve">Broj predmeta u kojima je nastupila </t>
    </r>
    <r>
      <rPr>
        <b/>
        <i/>
        <u/>
        <sz val="10"/>
        <rFont val="Arial"/>
        <family val="2"/>
        <charset val="238"/>
      </rPr>
      <t>apsolutna</t>
    </r>
    <r>
      <rPr>
        <sz val="10"/>
        <rFont val="Arial"/>
        <family val="2"/>
        <charset val="238"/>
      </rPr>
      <t xml:space="preserve"> zastarjelost krivičnog gonjenja </t>
    </r>
  </si>
  <si>
    <r>
      <t xml:space="preserve">Broj predmeta u kojima je nastupila </t>
    </r>
    <r>
      <rPr>
        <b/>
        <i/>
        <u/>
        <sz val="10"/>
        <rFont val="Arial"/>
        <family val="2"/>
        <charset val="238"/>
      </rPr>
      <t>relativna</t>
    </r>
    <r>
      <rPr>
        <sz val="10"/>
        <rFont val="Arial"/>
        <family val="2"/>
        <charset val="238"/>
      </rPr>
      <t xml:space="preserve"> zastarjelost krivičnog gonjenja </t>
    </r>
  </si>
  <si>
    <t>Ktarz</t>
  </si>
  <si>
    <t>Ktnrz</t>
  </si>
  <si>
    <t>podaci o Kta, Ktarz, Ktn i Ktnrz</t>
  </si>
  <si>
    <t>Nisu_zav_u_TCMS</t>
  </si>
  <si>
    <t>Optužnice</t>
  </si>
  <si>
    <t>Naredbe o nesprovođenju i obustavljanju istraga</t>
  </si>
  <si>
    <t>Redni broj</t>
  </si>
  <si>
    <t>Ocjenjen u tužilaštvu</t>
  </si>
  <si>
    <t>Ostvarena orijentacijska norma iz TCMS-a</t>
  </si>
  <si>
    <t>Broj ostvarenih bodova</t>
  </si>
  <si>
    <t>Da</t>
  </si>
  <si>
    <t>Ne</t>
  </si>
  <si>
    <t>Datum od</t>
  </si>
  <si>
    <t>Datum do</t>
  </si>
  <si>
    <t>broj predmeta u radu</t>
  </si>
  <si>
    <t>broj riješenih predmeta</t>
  </si>
  <si>
    <t>procenat riješenih predmeta</t>
  </si>
  <si>
    <t>Zamjenik glavnog tužioca</t>
  </si>
  <si>
    <t>Column1</t>
  </si>
  <si>
    <t>X</t>
  </si>
  <si>
    <t>XI</t>
  </si>
  <si>
    <t>XII</t>
  </si>
  <si>
    <t>XIII</t>
  </si>
  <si>
    <t>XIV</t>
  </si>
  <si>
    <t>XV</t>
  </si>
  <si>
    <t>XVI</t>
  </si>
  <si>
    <t>XVII</t>
  </si>
  <si>
    <t>XVIII</t>
  </si>
  <si>
    <t>Glavni tužilac</t>
  </si>
  <si>
    <t>Ne treba rješavati predmete</t>
  </si>
  <si>
    <t>KOLEKTIVNA NORMA TUŽILAŠTVA</t>
  </si>
  <si>
    <r>
      <t xml:space="preserve">Tabela II: </t>
    </r>
    <r>
      <rPr>
        <u/>
        <sz val="14"/>
        <rFont val="Arial"/>
        <family val="2"/>
        <charset val="238"/>
      </rPr>
      <t>Kvalitet tužilačkih odluka (predmeti)</t>
    </r>
  </si>
  <si>
    <t>O P T U Ž N I C E</t>
  </si>
  <si>
    <t xml:space="preserve">I S T R A G E </t>
  </si>
  <si>
    <t>Ukupan kvalitet</t>
  </si>
  <si>
    <t>Kvalitet optužnica</t>
  </si>
  <si>
    <t>Broj naredbi o nesprovođenju istrage</t>
  </si>
  <si>
    <t>Broj naredbi o obustavljanju istrage</t>
  </si>
  <si>
    <t>Kvalitet istraga</t>
  </si>
  <si>
    <t>XIX</t>
  </si>
  <si>
    <t>XV=(X+XIV)/2</t>
  </si>
  <si>
    <t>KTM</t>
  </si>
  <si>
    <t>KT</t>
  </si>
  <si>
    <t>KTA</t>
  </si>
  <si>
    <t>KTN</t>
  </si>
  <si>
    <t>KTAK</t>
  </si>
  <si>
    <t>KTNK</t>
  </si>
  <si>
    <t>KTT</t>
  </si>
  <si>
    <t>KTAT</t>
  </si>
  <si>
    <t>KTNT</t>
  </si>
  <si>
    <t>KTRZ</t>
  </si>
  <si>
    <t>KTARZ</t>
  </si>
  <si>
    <t>KTNRZ</t>
  </si>
  <si>
    <t>KTPO</t>
  </si>
  <si>
    <t>KTAPO</t>
  </si>
  <si>
    <t>KTNPO</t>
  </si>
  <si>
    <t>KTAO</t>
  </si>
  <si>
    <t>KTNO</t>
  </si>
  <si>
    <t>Pravosudna funkcija</t>
  </si>
  <si>
    <t>Kvalitet optužnica za godišnji izvještaj</t>
  </si>
  <si>
    <t>Broj naredbi o obustavi istrage</t>
  </si>
  <si>
    <t>UKUPAN BROJ BODOVA ZA KVALITET OPTUŽNICA I KVALITET NAREDBI O NESPROVOĐENJU I OBUSTAVI ISTRAGA</t>
  </si>
  <si>
    <t>XX</t>
  </si>
  <si>
    <t>XXI</t>
  </si>
  <si>
    <t>Nije ocijenjen</t>
  </si>
  <si>
    <t>Ocijenjen</t>
  </si>
  <si>
    <t>Glavni tužilac ***</t>
  </si>
  <si>
    <t xml:space="preserve">Kontrola </t>
  </si>
  <si>
    <t>Molimo Vas da u Tabeli I i naslovu e-maila (subject) kojim ćete poslati popunjene obrasce navedete naziv Vašeg tužilaštva.</t>
  </si>
  <si>
    <t>Nakon što podaci budu korigovani na način da ispunjavaju uslove iz kontrolnika, odgovarajuća polja će ponovo biti obojena žutom bojom.</t>
  </si>
  <si>
    <t>Podaci iz Tabele I  i Tabele IIa koriste se za ocjenjivanje NPF-a, te podaci u Obrascima za ocjenjivanje NPF-a moraju biti identični podacima iz ovih tabela.</t>
  </si>
  <si>
    <t>** U Ktn predmete spadaju KTN, KTNK, KTNO, KTNPO i KTNT predmeti.</t>
  </si>
  <si>
    <t>Kta*</t>
  </si>
  <si>
    <t>Ktn**</t>
  </si>
  <si>
    <t>Ime i prezime nosioca pravosudne funkcije</t>
  </si>
  <si>
    <t>Ime i prezime glavnog tužioca</t>
  </si>
  <si>
    <t>Tužilaštvo 1</t>
  </si>
  <si>
    <t>Tužilaštvo 2</t>
  </si>
  <si>
    <t>Vrsta predmeta*</t>
  </si>
  <si>
    <t>Tuz</t>
  </si>
  <si>
    <t>Godina</t>
  </si>
  <si>
    <t>VrstaPredm</t>
  </si>
  <si>
    <t>BrPodigOpt</t>
  </si>
  <si>
    <t>BrPodPrijedl</t>
  </si>
  <si>
    <t>PravPresOsudj</t>
  </si>
  <si>
    <t>PravPresOdbij</t>
  </si>
  <si>
    <t>PravPresOslob</t>
  </si>
  <si>
    <t>BrPravsnRjoOdbOpt</t>
  </si>
  <si>
    <t>BrPrOdlONeprPrijedl</t>
  </si>
  <si>
    <t>BrPrOdlOObustPost</t>
  </si>
  <si>
    <t>ZbirnaOPt</t>
  </si>
  <si>
    <t>KvalitetOpt</t>
  </si>
  <si>
    <t>BrNarONesprIstr</t>
  </si>
  <si>
    <t>BrNarOObustIstr</t>
  </si>
  <si>
    <t>UkBrRjesOPrit</t>
  </si>
  <si>
    <t>KvalitetIstraga</t>
  </si>
  <si>
    <t>ImePrezime</t>
  </si>
  <si>
    <t>Funkcija</t>
  </si>
  <si>
    <t>Odjel</t>
  </si>
  <si>
    <t>Ocjenjen</t>
  </si>
  <si>
    <t>KvalitetZaGI</t>
  </si>
  <si>
    <t>KvalOptCl19Krit</t>
  </si>
  <si>
    <t>BrBodPoCl19</t>
  </si>
  <si>
    <t>BrBodPoCl21Stav2</t>
  </si>
  <si>
    <t>KvalitetIstragaCl20</t>
  </si>
  <si>
    <t>BrBodPoCl20</t>
  </si>
  <si>
    <t>KvalZbirnoOptIstr</t>
  </si>
  <si>
    <t>NegatBod</t>
  </si>
  <si>
    <t>UkBrBodOptIstr</t>
  </si>
  <si>
    <t>ImePrezSefaOdj</t>
  </si>
  <si>
    <t>BrTuzU Odj</t>
  </si>
  <si>
    <t>Tuzilastvo</t>
  </si>
  <si>
    <t>OdjelOdsjek</t>
  </si>
  <si>
    <t>NormaPravilnik</t>
  </si>
  <si>
    <t>DatumOd</t>
  </si>
  <si>
    <t>DatumDo</t>
  </si>
  <si>
    <t>BroDanaZa Normu</t>
  </si>
  <si>
    <t>Odsustvo</t>
  </si>
  <si>
    <t>NormaTCMS</t>
  </si>
  <si>
    <t xml:space="preserve">NormaVanTCMS </t>
  </si>
  <si>
    <t>VeceVrednovanje</t>
  </si>
  <si>
    <t>OstvarenaNorma</t>
  </si>
  <si>
    <t>PreracunataNorma</t>
  </si>
  <si>
    <t>BrPredmURadu</t>
  </si>
  <si>
    <t>BrRijPredm</t>
  </si>
  <si>
    <t>ProcRijPredm</t>
  </si>
  <si>
    <t>BodoviZaOcj</t>
  </si>
  <si>
    <t>Tuzil_1_2</t>
  </si>
  <si>
    <t>ImePrezimePredsjOdj</t>
  </si>
  <si>
    <t>BrojTuzOdjel</t>
  </si>
  <si>
    <t>KolNormaOdjela</t>
  </si>
  <si>
    <t>Tabela III</t>
  </si>
  <si>
    <t>Tabela IIIa</t>
  </si>
  <si>
    <r>
      <t xml:space="preserve">Tabela IV: </t>
    </r>
    <r>
      <rPr>
        <u/>
        <sz val="14"/>
        <rFont val="Arial"/>
        <family val="2"/>
        <charset val="238"/>
      </rPr>
      <t>Podaci o broju Kta i Ktn predmeta u kojima je nastupila zastara</t>
    </r>
  </si>
  <si>
    <t xml:space="preserve">Tabele se isključivo popunjavaju predviđenim redoslijedom, po redoslijedu postavljenih tabela. </t>
  </si>
  <si>
    <t xml:space="preserve">Podatke je potrebno upisivati samo u polja osjenčena žutom bojom. </t>
  </si>
  <si>
    <t>Pored napomena datih uz tabele, potrebno je imati u vidu i slijedeće:</t>
  </si>
  <si>
    <t>U ostala polja nije moguće upisivati vrijednosti, u ovim poljima vrijednosti će biti izračunate automatski.</t>
  </si>
  <si>
    <t>Nije ocijenjen ili Nema obavezu neposredno raditi na predmetima</t>
  </si>
  <si>
    <t>Nedovoljan broj predmeta u radu</t>
  </si>
  <si>
    <t>Period obavljanja pravosudne funkcije u instituciji koja popunjava tabelu Ia</t>
  </si>
  <si>
    <t>* U Kta predmete spadaju KTA, KTAK, KTAO, KTAPO i KTAT predmeti.</t>
  </si>
  <si>
    <t>* U Kta predmete spadaju KTA, KTAK, KTAO. KTAPO i KTAT predmeti.</t>
  </si>
  <si>
    <t>KOLEKTIVNI KVALITET odluka tužilaštva - kontrola Tabele II</t>
  </si>
  <si>
    <t>Individualni kvalitet NPF-a koji je radio u dva tužilaštva u toku perioda ocjenjivanja</t>
  </si>
  <si>
    <t>Upisati naziv Tužilaštva 1</t>
  </si>
  <si>
    <t>Upisati naziv Tužilaštva 2</t>
  </si>
  <si>
    <t>Tabela IIb</t>
  </si>
  <si>
    <t>Tabela Iic_1</t>
  </si>
  <si>
    <t>Ukupan broj rješenja glavnog tužioca o usvajanju pritužbi na naredbe o nesprovođenju, odnosno obustavljanu istrage</t>
  </si>
  <si>
    <t>Ukupan broj rješenja glavnog tužioca o usvajanju pritužbi na naredbe o nesprovođenju i  obustavi istrage</t>
  </si>
  <si>
    <t>Ukupna ostvarena orijentacijska norma koja se unosi u Obrazac za ocjenjivanje =</t>
  </si>
  <si>
    <t>TUŽILAŠTVA - po predmetima</t>
  </si>
  <si>
    <t>Naziv tužilaštva</t>
  </si>
  <si>
    <t>Podaci o neriješenim Kta, Ktarz, Ktn i Ktnrz predmetima na dan 31.12.2017.</t>
  </si>
  <si>
    <t xml:space="preserve">Ostvareni broj bodova za kolektivni kvalitet optužnica i kolektivni kvalitet naredbi o nesprovođenju i obustavi istraga </t>
  </si>
  <si>
    <r>
      <t>Ime i prezime -</t>
    </r>
    <r>
      <rPr>
        <sz val="8"/>
        <color rgb="FFFF0000"/>
        <rFont val="Arial"/>
        <family val="2"/>
        <charset val="238"/>
      </rPr>
      <t xml:space="preserve"> podatak je automatski prenesen iz Tabele I - OBAVEZNO ZADRŽATI REDOSLIJED NPF-a iz Tabele I</t>
    </r>
  </si>
  <si>
    <t>Šef odjela</t>
  </si>
  <si>
    <r>
      <rPr>
        <b/>
        <sz val="10"/>
        <rFont val="Arial"/>
        <family val="2"/>
        <charset val="238"/>
      </rPr>
      <t>Ime i prezime</t>
    </r>
    <r>
      <rPr>
        <sz val="10"/>
        <rFont val="Arial"/>
        <family val="2"/>
        <charset val="238"/>
      </rPr>
      <t xml:space="preserve"> -</t>
    </r>
    <r>
      <rPr>
        <sz val="10"/>
        <color rgb="FFFF0000"/>
        <rFont val="Arial"/>
        <family val="2"/>
        <charset val="238"/>
      </rPr>
      <t xml:space="preserve"> evidentirani podatak se automatski prenosi u Tabelu IIa</t>
    </r>
  </si>
  <si>
    <r>
      <rPr>
        <b/>
        <u/>
        <sz val="14"/>
        <color theme="1"/>
        <rFont val="Arial"/>
        <family val="2"/>
      </rPr>
      <t>Tabela IIb</t>
    </r>
    <r>
      <rPr>
        <u/>
        <sz val="14"/>
        <color theme="1"/>
        <rFont val="Arial"/>
        <family val="2"/>
      </rPr>
      <t xml:space="preserve"> - Obračun individualnog kvaliteta optužnica i naredbi o neprovođenju i obustavi istraga za proces ocjenjivanja nosilaca pravosudnih funkcija koji su u periodu ocjenjivanja radili u dva tužilaštva (</t>
    </r>
    <r>
      <rPr>
        <u/>
        <sz val="14"/>
        <color rgb="FFFF0000"/>
        <rFont val="Arial"/>
        <family val="2"/>
      </rPr>
      <t>pogledati NAPOMENU 6</t>
    </r>
    <r>
      <rPr>
        <u/>
        <sz val="14"/>
        <color theme="1"/>
        <rFont val="Arial"/>
        <family val="2"/>
      </rPr>
      <t>)</t>
    </r>
  </si>
  <si>
    <r>
      <t xml:space="preserve">Ukupan broj dana za obračun norme - </t>
    </r>
    <r>
      <rPr>
        <sz val="10"/>
        <color rgb="FFFF0000"/>
        <rFont val="Arial"/>
        <family val="2"/>
      </rPr>
      <t>pogledati NAPOMENU 2</t>
    </r>
  </si>
  <si>
    <r>
      <t xml:space="preserve">Tabela Ib: </t>
    </r>
    <r>
      <rPr>
        <u/>
        <sz val="11.5"/>
        <color theme="1"/>
        <rFont val="Arial"/>
        <family val="2"/>
      </rPr>
      <t>Obračun norme za proces ocjenjivaja za NPF-a koji su  u toku godine prešli iz jednog tužilaštva u drugo tužilaštvo - Obračun prema Tački IIc. 1)  Instrukcije za obračun individualne i kolektivne orijentacione norme u tužilaštvima (</t>
    </r>
    <r>
      <rPr>
        <u/>
        <sz val="11.5"/>
        <color rgb="FFFF0000"/>
        <rFont val="Arial"/>
        <family val="2"/>
      </rPr>
      <t>pogledati NAPOMENU 4</t>
    </r>
    <r>
      <rPr>
        <u/>
        <sz val="11.5"/>
        <color theme="1"/>
        <rFont val="Arial"/>
        <family val="2"/>
      </rPr>
      <t>)</t>
    </r>
  </si>
  <si>
    <r>
      <t xml:space="preserve">Nedovoljan broj predmeta u radu - </t>
    </r>
    <r>
      <rPr>
        <sz val="10"/>
        <color rgb="FFFF0000"/>
        <rFont val="Arial"/>
        <family val="2"/>
      </rPr>
      <t>pogledati NAPOMENU 5</t>
    </r>
  </si>
  <si>
    <r>
      <t>Procenat orijentacijske norme koju je nosilac pravosudne funkcije dužan ostvariti -</t>
    </r>
    <r>
      <rPr>
        <b/>
        <sz val="10"/>
        <color rgb="FFFF0000"/>
        <rFont val="Arial"/>
        <family val="2"/>
      </rPr>
      <t xml:space="preserve">                                 </t>
    </r>
    <r>
      <rPr>
        <sz val="10"/>
        <color rgb="FFFF0000"/>
        <rFont val="Arial"/>
        <family val="2"/>
      </rPr>
      <t>Ukoliko procenat orijentacijske norme nije predviđen u padajućem meniju, pogledati NAPOMENU 3</t>
    </r>
  </si>
  <si>
    <r>
      <t xml:space="preserve">Ostvarena orijentacijska norma na predmetima van TCMS-a - </t>
    </r>
    <r>
      <rPr>
        <sz val="10"/>
        <color rgb="FFFF0000"/>
        <rFont val="Arial"/>
        <family val="2"/>
      </rPr>
      <t>pogledati NAPOMENU 8</t>
    </r>
  </si>
  <si>
    <t>Tuzilastvo A</t>
  </si>
  <si>
    <t>Tuzilastvo B</t>
  </si>
  <si>
    <t xml:space="preserve">TABELA III - PODACI O KTA, KTARZ, KTN I KTNRZ PREDMETIMA 
U tabeli III potrebno je navesti podatke o protoku Kta, Ktarz, Ktn i Ktnrz predmeta u tužilaštvu u 2018. godini.  U tabelu se unose zbirni podaci o predmetima koji su evidentirani u TCMS-u kao i predmetima koji su evidentirani u manuelnim upisnicima tužilaštva. 
Automatski se preračunavaju podaci u kolonama: III i VIII. 
Podatak o broju neriješenih Kta, Ktarz, Ktn i Ktnrz predmeta u tužilaštvu na dan 31.12.2018. godine (kolona IX) će se dobiti automatskim oduzimanjem ukupnog broja riješenih predmeta (kolona VIII) od ukupnog broja predmeta u radu (kolona III).
TABELA IIIa - PODACI O NERIJEŠENIM KTA, KTARZ, KTN I KTNRZ PREDMETIMA KOJI NISU UVEDENI U TCMS NA DAN 31.12.2018. GODINE
Glavni tužilac je dužan osigurati da se u Tabelu IIIa unesu podaci o broju neriješenih predmeta koji nisu bili uvedeni u TCMS na dan 31.12.2018. godine kako slijedi: Kta, Ktarz, Ktn i Ktnrz. Ukoliko su svi neriješeni predmeti Kta, Ktarz, Ktn i Ktnrz u tužilaštvu na 31.12.2018. godine bili uvedeni u TCMS, dužni ste unijeti u Tabelu IIIa vrijednost 0 u sva polja označena žutom bojom. 
Automatski se preračunava podatak u posljednjem polju kolone I. 
Vrijednost podatka u posljednjem polju kolone I u Tabeli IIIa ne može biti veća od vrijednosti podatka u  posljednjem polju  kolone IX u Tabeli III. Ukoliko navedeni podatak nije u skladu sa navedenim logičkim pravilom, ovo polje će biti obojeno crvenom bojom. Nakon što podaci budu korigovani, na način da su u skladu sa logičkim pravilom, polje će biti obojeno bijelom bojom.    
TABELA IV - PODACI O KTA I KTN PREDMETIMA U KOJIMA JE NASTUPILA ZASTARA
U tabeli IV potrebno je navesti podatke o broju Kta i Ktn predmeta u tužilaštvu u 2018. godini u kojima je donijeta naredba o iskazivanju predmeta završenim zbog nastupanja relativne ili apsolutne zastarjelosti krivičnog gonjenja. U ovu tabelu se unose podaci o svim Kta i Ktn predmetima u tužilaštvu bez obzira na to da li su predmeti uvedeni u TCMS.  Automatski se preračunava podatak u koloni III. 
</t>
  </si>
  <si>
    <r>
      <t xml:space="preserve">Tabela IIIa: </t>
    </r>
    <r>
      <rPr>
        <u/>
        <sz val="14"/>
        <rFont val="Arial"/>
        <family val="2"/>
        <charset val="238"/>
      </rPr>
      <t>Podaci o neriješenim Kta, Ktarz, Ktn i Ktnrz predmetima koji nisu uvedeni u TCMS na dan 31.12.2018.</t>
    </r>
  </si>
  <si>
    <t>Broj neriješenih predmeta koji nisu uvedeni u TCMS na dan 31.12.2018. godine</t>
  </si>
  <si>
    <t>Komentari za norme NPF-a unesene u plava polja</t>
  </si>
  <si>
    <t>Primjer - Tužilac 1</t>
  </si>
  <si>
    <t>8 mjeseci tužilac, 4 mjeseca šef odjeljenja-80% norme tužioca; (8/12)*100% + (4/12)*80% = 93%</t>
  </si>
  <si>
    <r>
      <t xml:space="preserve">Tabela III: </t>
    </r>
    <r>
      <rPr>
        <u/>
        <sz val="14"/>
        <rFont val="Arial"/>
        <family val="2"/>
        <charset val="238"/>
      </rPr>
      <t xml:space="preserve">Podaci o Kta, Ktarz, Ktn i Ktnrz predmetima </t>
    </r>
    <r>
      <rPr>
        <b/>
        <u/>
        <sz val="14"/>
        <color rgb="FFFF0000"/>
        <rFont val="Arial"/>
        <family val="2"/>
      </rPr>
      <t>(pogledati NAPOMENU 1)</t>
    </r>
  </si>
  <si>
    <t xml:space="preserve">Napomena 1: Molimo Vas da obratite pažnju da podaci koji se iskazuju u Tabeli III - Podaci o KTA, KTARZ, KTN i KTNRZ predmetima Kolona I – neriješeno iz prethodnih godina trebaju biti jednaki podacima o broju neriješenih predmeta na kraju 2017.godine koji su iskazani u Tabeli za izvještavanje o radu tužilaštva za 2017.godinu.
</t>
  </si>
  <si>
    <t>Pomoći radi, u prilogu Vam dostavljamo tabelu sa podacima o ukupnom broju neriješenih KTA, KTARZ, KTN i KTNRZ predmeta na kraju 2017.godine, koje ste VSTV-u BiH dostavili putem Tabele za izvještavanje o radu tužilaštva za 2017.godinu (Tabeli III - Podaci o KTA, KTARZ, KTN i KTNRZ predmetima Kolona IX – neriješeno na kraju godine)</t>
  </si>
  <si>
    <r>
      <t xml:space="preserve">Procenat ostvarene orijentacijske norme prema čl 7, 8.,10 i 11. Pravilnika o orijentacijskim mjerilima - </t>
    </r>
    <r>
      <rPr>
        <sz val="9"/>
        <color rgb="FFFF0000"/>
        <rFont val="Arial"/>
        <family val="2"/>
      </rPr>
      <t>pogledati NAPOMENU 9</t>
    </r>
  </si>
  <si>
    <t>Tabele za ocjenjivanje NPF u tužilaštvu sadrže detaljnije napomene koje je potrebno imati u vidu prilikom popunjavanja tabela.</t>
  </si>
  <si>
    <r>
      <t xml:space="preserve">Tabela Ia: </t>
    </r>
    <r>
      <rPr>
        <u/>
        <sz val="12"/>
        <rFont val="Arial"/>
        <family val="2"/>
        <charset val="238"/>
      </rPr>
      <t>Ostvarena orjentaciona norma - Elektronski obrazac za obračun ostvarene orijentacione norme (</t>
    </r>
    <r>
      <rPr>
        <u/>
        <sz val="12"/>
        <color rgb="FFFF0000"/>
        <rFont val="Arial"/>
        <family val="2"/>
        <charset val="238"/>
      </rPr>
      <t>pogledati NAPOMENU 4</t>
    </r>
    <r>
      <rPr>
        <u/>
        <sz val="12"/>
        <rFont val="Arial"/>
        <family val="2"/>
        <charset val="238"/>
      </rPr>
      <t>)</t>
    </r>
  </si>
  <si>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(tačka IIa. Instrukcije za obračun individualne i kolektivne orijentacione norme u tužilaštvima).  </t>
  </si>
  <si>
    <t>Radi pomoći tužilaštvima u popunjavanju tabela, a i radi lakše obrade podataka za neke od ovih kontrolnika postavljeni su posebni mehanizmi prema kojima će u slučaju da podaci nisu u skladu sa ovim pravilima odgovarajuća polja u tabeli biti obojena crvenom bojom.</t>
  </si>
  <si>
    <t xml:space="preserve">Radi obezbijeđenja konzistentosti dostavljenih podataka o radu tužilaštava u tabelama su postavljeni </t>
  </si>
  <si>
    <t xml:space="preserve">kontrolnici, odnosno logička pravila koja moraju ispunjavati dostavljeni podaci. </t>
  </si>
  <si>
    <t>KTK***</t>
  </si>
  <si>
    <t>KTO****</t>
  </si>
  <si>
    <t>***</t>
  </si>
  <si>
    <t>KTAKK</t>
  </si>
  <si>
    <t>KTNKK</t>
  </si>
  <si>
    <t>=I13-H13</t>
  </si>
  <si>
    <t>KTKK</t>
  </si>
  <si>
    <t>Broj dana opravdanog  odsustva iz član 24. Pravilnika o orijentacijskim mjerilima</t>
  </si>
  <si>
    <r>
      <t xml:space="preserve">Tabela Ic: </t>
    </r>
    <r>
      <rPr>
        <u/>
        <sz val="12"/>
        <color theme="1"/>
        <rFont val="Calibri"/>
        <family val="2"/>
        <scheme val="minor"/>
      </rPr>
      <t>Obračun ostvarene kolektivne orijentacione norme u tužilačkim odjelima (</t>
    </r>
    <r>
      <rPr>
        <u/>
        <sz val="12"/>
        <color rgb="FFFF0000"/>
        <rFont val="Calibri"/>
        <family val="2"/>
        <scheme val="minor"/>
      </rPr>
      <t>pogledati NAPOMENE 6 i 7</t>
    </r>
    <r>
      <rPr>
        <u/>
        <sz val="12"/>
        <color theme="1"/>
        <rFont val="Calibri"/>
        <family val="2"/>
        <scheme val="minor"/>
      </rPr>
      <t>)</t>
    </r>
  </si>
  <si>
    <t>NAPOMENA 6: Obračun ostvarene kolektivne orijentacione norme u tužilačkim odjelima obračunava se u skladu sa unutrašnjom organizacijom tužilaštva na način da se kolektivna orijentaciona norma računa kao aritmetička sredina pojedinačno ostvarenih orijentacionih normi svih tužilaca koji su odlukom glavnog tužioca raspoređeni u odgovarajući odjel, bez obzira na okolnost da su dio norme ostvarili donošenjem tužilačkih odluka u predmetima iz djelokruga drugih odjela u tužilaštvu, shodno tački IIIb. Instrukcije za obračun individualne i kolektivne orijentacione norme u tužilaštvima.</t>
  </si>
  <si>
    <t xml:space="preserve">NAPOMENA 3: U Tabelu IIc (obračun kolektivnog kvaliteta odjela tužilaštva) ne unose se podaci za glavnog tužioca iz Tabele IIa. Podaci za glavnog tužioca se automatski pridružuju podacima po odjelima tužilaštva kako bi ispunjavali logička pravila. </t>
  </si>
  <si>
    <t>NAPOMENA 4: Podaci o kvalitetu odluka odjela se unose u tabelu IIc. Odluke tužioca koji postupa u predmetima dva tužilačka odjela računaju se u kolektivni kvalitet tužilačkog odjela u koji je tužilac primarno raspoređen godišnjim planom rada tužilaštva.</t>
  </si>
  <si>
    <t xml:space="preserve">NAPOMENA 5: U Tabelu IIa se unose podaci za sve nosioce pravosudne funkcije koji su u toku godine obavljali funkciju u tužilaštvu. Ukoliko je nosilac pravosudne funkcije u toku godine prvi put imenovan u tužilaštvo, ili je obavljao funkciju u dva tužilaštva, ili je napustio pravosuđe u Tabelu IIa se unose podaci koje je nosilac pravosudne funkcije ostvario u tužilaštvu koje popunjava Tabelu IIa.
Tabelu IIb popunjava tužilaštvo koje provodi postupak ocjenjivanja rezultata rada nosioca pravosudne funkcije koji je tokom godine obavljao funkciju u dva tužilaštva. Podaci o ostvarenom individualnom kvalitetu nosilaca pravosudne funkcije se unose pojedinačno za svako tužilaštvo u kojem je nosilac pravosudne funkcije obavljao funkciju. U obrazac za ocjenjivanje rada unosi se podatak o procentu ostvarenog kvaliteta i broju ostvarenih bodova iz Tabele IIb.  
</t>
  </si>
  <si>
    <r>
      <t xml:space="preserve">Tabela IIa: </t>
    </r>
    <r>
      <rPr>
        <u/>
        <sz val="13"/>
        <rFont val="Arial"/>
        <family val="2"/>
        <charset val="238"/>
      </rPr>
      <t>Obračun ostvarenog kvaliteta optužnica i naredbi o nesprovođenju i obustavi istraga - Elektronski obrazac za obračun ostvarenog kvaliteta odluka (</t>
    </r>
    <r>
      <rPr>
        <u/>
        <sz val="13"/>
        <color rgb="FFFF0000"/>
        <rFont val="Arial"/>
        <family val="2"/>
        <charset val="238"/>
      </rPr>
      <t>pogledati NAPOMENU 5 i 6</t>
    </r>
    <r>
      <rPr>
        <u/>
        <sz val="13"/>
        <rFont val="Arial"/>
        <family val="2"/>
        <charset val="238"/>
      </rPr>
      <t>)</t>
    </r>
  </si>
  <si>
    <t>NAPOMENA 2: Podatke o glavnom tužiocu, zamjeniku glavnog tužioca, šefu odjela ili tužioca koji je radio isključivo na predmetima koji ne podliježu provjeri kvaliteta (npr. KTPOM) potrebno je unijeti u odgovorajuće redove na dnu Tabele IIa koji su označeni posebnom bojom.        </t>
  </si>
  <si>
    <t>Ime i prezime šefa odjela</t>
  </si>
  <si>
    <t>Naziv odjela</t>
  </si>
  <si>
    <t>Broj tužilaca u odjelu*</t>
  </si>
  <si>
    <r>
      <t xml:space="preserve">Naziv odjela - </t>
    </r>
    <r>
      <rPr>
        <sz val="10"/>
        <color rgb="FFFF0000"/>
        <rFont val="Arial"/>
        <family val="2"/>
        <charset val="238"/>
      </rPr>
      <t>evidentirani podatak se automatski prenosi u Tabelu IIa</t>
    </r>
  </si>
  <si>
    <t xml:space="preserve">Kolektivna norma odjela </t>
  </si>
  <si>
    <r>
      <t>Naziv odjela  -</t>
    </r>
    <r>
      <rPr>
        <b/>
        <sz val="8"/>
        <color rgb="FFFF0000"/>
        <rFont val="Arial"/>
        <family val="2"/>
      </rPr>
      <t xml:space="preserve"> </t>
    </r>
    <r>
      <rPr>
        <sz val="8"/>
        <color rgb="FFFF0000"/>
        <rFont val="Arial"/>
        <family val="2"/>
      </rPr>
      <t>podatak je automatski prenesen iz Tabele I</t>
    </r>
  </si>
  <si>
    <t>NAPOMENA 8: Podatak o ostvarenoj orijentacionoj normi na predmetima van TCMS-a se preuzima iz POMOĆNE TABELE ZA OBRAČUN NORME OSTVARENE NA PREDMETIMA VAN TCMS-a.</t>
  </si>
  <si>
    <t>NAPOMENA 9: Podatak o Procentu ostvarene orijentacijske norme prema čl 7, 8., 10 i 11. Pravilnika o orijentacijskim mjerilima se preuzima iz POMOĆNE TABELE ZA POSEBNO VREDNOVANJE PREDMETA.</t>
  </si>
  <si>
    <t xml:space="preserve">Naredbe o neprovođenju i obustavi istrage u KTN predmetima iz oblasti opšteg kriminala ne ubrajaju se u ukupan broj naredbi o neprovođenju i obustavi istrage. </t>
  </si>
  <si>
    <t>U KTK vrstu predmeta evidentirati i KTKV predmete.</t>
  </si>
  <si>
    <t>U KTO vrstu predmeta evidentirati i KTOV predmete.</t>
  </si>
  <si>
    <t>Ocijenjen u tužilaštvu</t>
  </si>
  <si>
    <r>
      <rPr>
        <b/>
        <u/>
        <sz val="14"/>
        <color theme="1"/>
        <rFont val="Arial"/>
        <family val="2"/>
      </rPr>
      <t>Tabela IIc</t>
    </r>
    <r>
      <rPr>
        <u/>
        <sz val="14"/>
        <color theme="1"/>
        <rFont val="Arial"/>
        <family val="2"/>
      </rPr>
      <t xml:space="preserve"> - Obračun kolektivnog kvaliteta odjela (</t>
    </r>
    <r>
      <rPr>
        <u/>
        <sz val="14"/>
        <color rgb="FFFF0000"/>
        <rFont val="Arial"/>
        <family val="2"/>
      </rPr>
      <t>pogledati NAPOMENU 3 i 4</t>
    </r>
    <r>
      <rPr>
        <u/>
        <sz val="14"/>
        <color theme="1"/>
        <rFont val="Arial"/>
        <family val="2"/>
      </rPr>
      <t>)</t>
    </r>
  </si>
  <si>
    <t>Broj tužilaca u odjelu</t>
  </si>
  <si>
    <t xml:space="preserve"> </t>
  </si>
  <si>
    <t>=I12-H12</t>
  </si>
  <si>
    <t>KTRZ, KTPO, KTO, KTK</t>
  </si>
  <si>
    <t>Tužilac</t>
  </si>
  <si>
    <t>Ocijenjen prema članu 20. stav 6. Kriterija</t>
  </si>
  <si>
    <t>Ocijenjen prema članu 20. stav 4. Kriterija</t>
  </si>
  <si>
    <t>Republičko javno tužilaštvo Republike Srpske - Opšti odjel</t>
  </si>
  <si>
    <r>
      <t xml:space="preserve">Tabela III: </t>
    </r>
    <r>
      <rPr>
        <u/>
        <sz val="12"/>
        <rFont val="Arial"/>
        <family val="2"/>
      </rPr>
      <t>Ostvarena ažurnost i efikasnost rada na predmetima u Republičkom javnom tužilaštvu RS</t>
    </r>
  </si>
  <si>
    <t>Ime i prezime</t>
  </si>
  <si>
    <t xml:space="preserve">Naziv odjela </t>
  </si>
  <si>
    <t>Ukupan broj dana rada</t>
  </si>
  <si>
    <t>Broj dana opravdanog  odsustva iz član 20. Pravilnika o orijentacijskim mjerilima (Pogledati Napomenu 1.)</t>
  </si>
  <si>
    <t>Ostvarena ažurnost i efikasnost rada na predmetima (Pogledati Napomenu 2.)</t>
  </si>
  <si>
    <t>broj zaduženih predmeta</t>
  </si>
  <si>
    <t>ostvarena ažurnost</t>
  </si>
  <si>
    <t>Šef odsjeka</t>
  </si>
  <si>
    <t>NAPOMENA 1: Podaci o broju dana opravdanog odsustva se preuzimaju iz kolene XII Pomoćne tabela za obračun odsustava NPF-a koji su radili u jednoj instituciji u periodu ocjenjivanja, odnosno iz kolone XX Pomoćne tabela za obračun odsustava NPF-a koji su radili u dvije institucije u periodu ocjenjivanja</t>
  </si>
  <si>
    <t>Republičko javno tužilaštvo Republike Srpske</t>
  </si>
  <si>
    <t>Period obavljanja pravosudne funkcije</t>
  </si>
  <si>
    <t>Elementi ocjene rada</t>
  </si>
  <si>
    <t xml:space="preserve">Ostvareni procenat </t>
  </si>
  <si>
    <t>Kolektivna orijentacijska norma Posebnog odjela</t>
  </si>
  <si>
    <t>Kolektivni kvalitet odluka Posebnog odjela</t>
  </si>
  <si>
    <t>Naredbe o nesprovođenju i obustavi istrage</t>
  </si>
  <si>
    <t>Zamjenik glavnog tužioca - specijalni tužilac</t>
  </si>
  <si>
    <t>KOLEKTIVNI KVALITET za ocjenjivanje specijalnog tužioca</t>
  </si>
  <si>
    <t xml:space="preserve">NAPOMENA 4:  U Tabelu Ia se unose podaci za sve nosioce pravosudne funkcije koji su u toku godine obavljali funkciju u tužilaštvu. Ukoliko je nosilac pravosudne funkcije u toku godine prvi put imenovan u tužilaštvo, ili je obavljao funkciju u dva tužilaštva, ili je napustio pravosuđe u Tabelu Ia se unose podaci koje je nosilac pravosudne funkcije ostvario u tužilaštvu koje popunjava Tabelu Ia, a podaci o ostvarenoj normi se obračunavaju u skladu sa Instrukcijom za obračun norme - tačka IIb i tačka IIc 1) - za obračun kolektivne norme. 
Tabelu Ib popunjava tužilaštvo koje provodi postupak ocjenjivanja rezultata rada nosioca pravosudne funkcije koji je tokom godine obavljao funkciju u dva tužilaštva. Tabela Ib se popunjava na način da tužilaštvo u prvi red za pojedinačnog tužioca (npr. red 118) unosi podake o ostvarenoj normi u tužilaštvu u kojem se tužilac funkciju obavljao duži period ocjenjivanja. U drugi red (npr. red 119) se unose podaci o ostvarenoj normi u tužilaštvu u kojem se tužilac funkciju obavljao kraći period ocjenjivanja.    
Podaci o ostvarenoj normi se obračunavaju u skladu sa Instrukcijom – tačka IIc 1) – za proces ocjenjivanja.  U obrazac za ocjenjivanje rada unosi se podatak o broju ostvarenih bodova iz Tabele Ib.  
</t>
  </si>
  <si>
    <t>NAPOMENA 10: Pomoćne tabele navedene u NAPOMENAMA 8 i 9 kao i ostale materijale u vezi postupka ocjenjivanja rada NPF za 2024. godinu možete preuzeti putem linka:</t>
  </si>
  <si>
    <t>KTD</t>
  </si>
  <si>
    <r>
      <rPr>
        <b/>
        <u/>
        <sz val="14"/>
        <color theme="1"/>
        <rFont val="Arial"/>
        <family val="2"/>
      </rPr>
      <t>Tabela IIc_1</t>
    </r>
    <r>
      <rPr>
        <u/>
        <sz val="14"/>
        <color theme="1"/>
        <rFont val="Arial"/>
        <family val="2"/>
      </rPr>
      <t xml:space="preserve"> - Obračun kolektivnog kvaliteta zamjenika glavnog tužioca</t>
    </r>
  </si>
  <si>
    <t>Ime i prezime zamjenika glavnog tužioca</t>
  </si>
  <si>
    <r>
      <rPr>
        <b/>
        <u/>
        <sz val="14"/>
        <color theme="1"/>
        <rFont val="Arial"/>
        <family val="2"/>
      </rPr>
      <t>Tabela IIc_2</t>
    </r>
    <r>
      <rPr>
        <u/>
        <sz val="14"/>
        <color theme="1"/>
        <rFont val="Arial"/>
        <family val="2"/>
      </rPr>
      <t xml:space="preserve"> - Obračun kolektivnog kvaliteta šefa odjela</t>
    </r>
  </si>
  <si>
    <t>Tabela Iic_2</t>
  </si>
  <si>
    <t>* U KT predmete spadaju KT, KTD, KTKK i KTT predmeti.</t>
  </si>
  <si>
    <t xml:space="preserve">****** Ukoliko predmeti na kojima je radio glavni tužilac ili zamjenik glavnog tužioca nisu pridruženi predmetima nijednog odjela potrebno je unijeti podatke za navedene predmete. </t>
  </si>
  <si>
    <t>KT i KTM</t>
  </si>
  <si>
    <t>Kvalitet naredbi o nesprovođenju i obustavi istrage*****</t>
  </si>
  <si>
    <t>Zamjenik glavnog tužioca ******</t>
  </si>
  <si>
    <t xml:space="preserve">Republičko javno tužilaštvo Republike Srpske  - Posebni odjel </t>
  </si>
  <si>
    <t>Kompletni materijali u vezi procesa izvještavanja i ocjenjivanja rada u tužilaštvima za 2025. godinu dostupni su
na linku:</t>
  </si>
  <si>
    <t>https://vstv.pravosudje.ba/vstvfo/B/141/article/143275</t>
  </si>
  <si>
    <t>Za sva eventualna pitanja vezano za popunjavanje obrazaca molimo Vas da kontaktirate Odjel za pravosudnu analitiku i izvještavanje, na telefon: 033 704 616.</t>
  </si>
  <si>
    <t>Za nosioca pravosudne funkcije koji nije imao dovoljan broj predmeta u radu za ostvarenje norme u Tabelu I potrebno je, pored kolona II - XIII, unijeti podatke i u kolone XVI i XVII dok će se podatak iz kolone XVIII automaski obračunati i dodijeliti odgovorajući broj bodova. U skladu sa članom 20. stav (4) Kriterija za ocjenjivanje rada tužilaca u BiH, odnosno članom 20. stav (6) Kriterija za ocjenjivanje rada glavnih tužilaca, zamjenika glavnih tužilaca i šefova odjela u tužilaštvima u BiH, u kolonu XVI se ne unose podaci o KTN predmetima kao ni predmetima koji nisu obuhvaćeni planom rješavanja starih predmeta u tekućoj godini, te predmeti koji nisu mogli biti riješeni s obzirom na vrijeme zaprimanja u tužilaštvo i zakonom propisane rokove za preduzimanje radnji u predmetu.</t>
  </si>
  <si>
    <t>1.1.2025. - 31.12.2025.</t>
  </si>
  <si>
    <t>Ostvarena kolektivna norma tužilaštva u 2025. godini:</t>
  </si>
  <si>
    <t>Kolektivni kvalitet tužilačkih odluka u 2025. godini:</t>
  </si>
  <si>
    <t>Procenat ostvarene orijentacijske norme u 2025. godini</t>
  </si>
  <si>
    <t>Ukupno ostvarena orijentacijska  norma u 2025. godini</t>
  </si>
  <si>
    <r>
      <t>BODOVANJE ZA OSTVARENU KOLEKTIVNU NORMU TUŽILAŠTVA U SKLADU SA</t>
    </r>
    <r>
      <rPr>
        <b/>
        <u/>
        <sz val="10"/>
        <rFont val="Arial"/>
        <family val="2"/>
        <charset val="238"/>
      </rPr>
      <t xml:space="preserve"> ČLANOM 31. STAVOM 2</t>
    </r>
    <r>
      <rPr>
        <b/>
        <sz val="10"/>
        <rFont val="Arial"/>
        <family val="2"/>
        <charset val="238"/>
      </rPr>
      <t xml:space="preserve"> KRITERIJA ZA OCJENJIVANJE RADA GLAVNIH TUŽILACA</t>
    </r>
  </si>
  <si>
    <t xml:space="preserve">NAPOMENA 1: U Tabelu Ia se unose podaci o ostvarenoj orijentacijskoj normi za sve nosioce pravosudnih funkcija, uključujući i one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14. stav (1) Kriterija za ocjenjivanje rada glavnih tužilaca, zamjenika glavnih tužilaca, šefova odjela u tužilaštvima u Bosni i Hercegovini). Ostvarena kolektivna norma tužilaštva automatski će se obračunati  i glavnom tužiocu će se dodijeliti odgovarajući broj bodova u skladu sa članom 31. stav 2. Kriterija za ocjenjivanje rada glavnih tužilaca, zamjenika glavnih tužilaca i šefova odjela u tužilaštvima u Bosni i Hercegovini. 
Ukoliko tužilaštvo nije imalo dovoljan broj predmeta u radu za ostvarenje orijentacijske norme, potrebno je manuelno unijeti ukupan broj predmeta koji su bili u radu u tužilaštvu kao i ukupan broj riješenih predmeta u tužilaštvu u periodu ocjenjivanja. Procenat riješenih predmeta automatski će se obračunati te glavnom tužiocu dodijeliti odgovarajući broj bodova u skladu sa članom 31. stav 4. Kriterija za ocjenjivanje rada glavnih tužilaca, zamjenika glavnih tužilaca i šefova odjela u tužilaštvima u Bosni i Hercegovini.
Ukoliko je postupajući tužilac u periodu ocjenjivanja obavljao funkciju člana VSTV-a BiH cijeli period ocjenjivanja potrebno je u Tabeli I kolona V odabrati opciju "tužilac", a u koloni VI procenat norme "50%" shodno članu 22. Pravilnika o orijentacijskim mjerilima, te zanemariti crveni kontrolnik koji će se u tom slučaju aktivirati. U slučaju da je postupajući tužilac u periodu ocjenjivanja obavljao funkciju člana VSTV-a BiH određeni vremenski period tokom perioda ocjenjivanja tada će podaci u tabeli popuniti shodno NAPOMENI 3, te norma preračunati shodno tački IIa Instrukcije. </t>
  </si>
  <si>
    <r>
      <t xml:space="preserve">BODOVANJE ZA OSTVARENU KOLEKTIVNU NORMU TUŽILAŠTVA U SKLADU SA </t>
    </r>
    <r>
      <rPr>
        <b/>
        <u/>
        <sz val="10"/>
        <rFont val="Arial"/>
        <family val="2"/>
        <charset val="238"/>
      </rPr>
      <t>ČLANOM 31. STAVOM 4</t>
    </r>
    <r>
      <rPr>
        <b/>
        <sz val="10"/>
        <rFont val="Arial"/>
        <family val="2"/>
        <charset val="238"/>
      </rPr>
      <t xml:space="preserve"> KRITERIJA ZA OCJENJIVANJE RADA GLAVNIH TUŽILACA</t>
    </r>
  </si>
  <si>
    <t>Bodovanje u skladu sa čl. 31. st. (3) Kri. za ocje rada gl. tužilaca</t>
  </si>
  <si>
    <t>Bodovanje u skladu sa čl. 31. st. 4 Kri.za ocje rada gl. tužilaca</t>
  </si>
  <si>
    <t>NAPOMENA 5: Kolone XVI i XVII se popunjavaju ukoliko se nosilac pravosudne funkcije ocjenjuje u skladu sa članom 20. stav (3), (4), (5) i (6) Kriterija za ocjenjivanje rada glavnih tužilaca, zamjenika glavnih tužilaca i šefova odjela u tužilaštvima u BiH, odnosno članom 20. stav (3), (4) i (5) Kriterija za ocjenjivanje rada tužilaca u BiH. Dodatno pogledati napomenu iz Uputstva uz tabelu, kao i odgovarajuće odredbe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 u tužilaštvima u Bosni i Hercegovini i Kriterija za ocjenjivanje rada tužilaca u Bosni i Hercegovini.</t>
  </si>
  <si>
    <t xml:space="preserve">NAPOMENA 7: Kolektivnu normu odjela potrebno je manuelno preračunati i upisati u odgovarajuću kolonu u posebnoj tabeli. Iz preračuna kolektivne norme odjela potrebno je isključiti nosioce pravosudne funkcije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14. stav (1) Kriterija za ocjenjivanje rada glavnih tužilaca, zamjenika glavnih tužilaca, šefova odjela u tužilaštvima u Bosni i Hercegovini). Ostvareni broj bodova šefa odjela automatski će se obračunati.  
Ukoliko odjel nije imao dovoljan broj predmeta u radu za ostvarenje orijentacijske norme, potrebno je manuelno unijeti ukupan broj predmeta koji su bili u radu u odjelu kao i ukupan broj riješenih predmeta u odjelu u periodu ocjenjivanja. Procenat riješenih predmeta automatski će se obračunati te šefu odjela dodijeliti odgovarajući broj bodova u skladu sa članom 31. stav 4. Kriterija za ocjenjivanje rada glavnih tužilaca, zamjenika glavnih tužilaca i šefova odjela u tužilaštvima u Bosni i Hercegovini. </t>
  </si>
  <si>
    <t>Kvalitet optužnica prema članu 28. Kriterija</t>
  </si>
  <si>
    <t xml:space="preserve">Ostvareni broj bodova za kvalitet optužnica prema članu 28. Kriterija </t>
  </si>
  <si>
    <t>Kvalitet naredbi o nesprovođenju i obustavi istrage prema članu 29. Kriterija</t>
  </si>
  <si>
    <t>Ostvareni broj bodova za kvalitet naredbi o nesprovođenju i obustavi istraga prema članu 29. Kriterija</t>
  </si>
  <si>
    <t>Kolektivni kvalitet optužnica prema članu 34. Kriterija</t>
  </si>
  <si>
    <t>Kolektivni kvalitet naredbi o nesprovođenju i obustavi istrage prema članu 35. Kriterija</t>
  </si>
  <si>
    <t>Ostvareni broj bodova za kolektivni kvalitet naredbi o nesprovođenju i obustavi istraga prema članu 35. Kriterija</t>
  </si>
  <si>
    <t>NAPOMENA 1: Kvalitet odluka glavnog tužioca, zamjenika glavnog tužioca i šefova odjela automatski se obračunava u skladu sa odredbama članova 27.-29. Kriterija za ocjenjivanje rada glavnih tužilaca, zamjenika glavnih tužilaca i šefova odjela u Bosni i Hercegovini.</t>
  </si>
  <si>
    <t>NAPOMENA 6: Ukoliko je tužilac cijelu 2025. godinu proveo na radu u istom tužilaštvu, podaci o individualnom kvalitetu tužilačkih odluka tužioca iz bivšeg tužilaštva ne iskazuju se u Tabelama za ocjenjivanje za 2025. godinu tužilaštva u kojem tužilac trenutno obavlja pravosudnu funkciju.
·         Podaci o individualnom kvalitetu tužilačkih odluka tužioca u bivšem tužilaštvu iskazuju se u Tabelama za ocjenjivanje za 2025. godinu bivšeg tužilaštva (Tabela II i Tabela IIa) u kojem je tužilac obavljao pravosudnu funkciju u vrijeme donošenja tužilačke odluke, s tim što se u Tabeli IIa obavezno unosi naznaka da se takav tužilac „ne ocjenjuje“.
·         Za potrebe provođenja postupka ocjenjivanja rada, ocjenjivač će u obrascu za ocjenjivanje rada u 2025. godini evidentirati podatke o individualnom kvalitetu tužilačkih odluka koje je takav tužilac ostvario u tužilaštvu u kojem trenutno obavlja pravosudnu funkciju kao i podatke o individualnom kvalitetu tužilačkih odluka iz bivšeg tužilaštva. Po iskazivanju zbirnih podataka u obrascu za ocjenjivanje rada vrši se manuelni obračun procenta ostvarenog kvaliteta tužilačkih odluka, te dodjeljuje pripadajući broj bodova predviđen članom 30. Kriterija za ocjenjivanje rada tužilaca u BiH.                                                                                                                                                                                                                                                                                                                                                                                                                                                                            ·         Podaci o kvalitetu odluka za tužilaca koji su prestali obavljati tužilačku funkciju u tužilaštvu tokom 2025. godine (odlazak u penziju, ostavke, razrješenja itd.), a u 2024. godini su u istom tužilaštvu donijeli tužilačke odluke koje podliježu provjeri kvaliteta, iskazuju se u Tabeli II. i Tabeli IIa, s tim što se u Tabelu IIa obavezno unosi ime i prezime tužioca sa naznakom da se on „ne ocjenjuje“. 
·         Na navedeni način je potrebno postupati i ukoliko je nakon prestanka tužilačke funkcije u tužilaštvu u 2024. godini ili ranije, sud (u odnosu na optužnice koje je podigao takav tužilac) odnosno tužilaštvo (u odnosu na naredbe o neprovođenju i obustavi istraga koje je donio takav tužilac) u 2025. godini donijelo odluke koje se uzimaju u obzir prilikom obračuna kvaliteta tužilačkih odluka koje je taj tužilac donio 2024. godine ili ranije.  </t>
  </si>
  <si>
    <t>NAPOMENA 2: U broj predmeta iz kolone IX i X tužilaštvo će unijeti i predmete koji nisu zavedeni u TCMS (A predmeti). 
U broj riješenih predmeta (kolona X) Republičko javno tužilaštvo Republike Srpske će evidentirati KTZ predmete u kojima je postupajući tužilac dao pisani odgovor na uloženi zahtjev za zaštitu zakonitosti bez obzira da li je Vrhovni sud Republike Srpske donio sudsku odluku.
U vezi sa Dopisom VSTV BiH, broj 06-09-1-4068/2021 od 23.11.2021. godine, i članom 32. stav (2) Kriterija za ocjenjivanje rada tužilaca u BiH, potrebno je da glavni republički tužilac u godišnjem izvještaju o radu tužilaštva za 2025. godinu obrazloži podatke navedene u ovoj tabeli, u pogledu neriješenih predmeta na kraju izvještajne godine po tužiocu, vrsti/fazi predmeta i razlozima zbog kojih tužilaštvo nije riješilo predmet u navedenoj godini.</t>
  </si>
  <si>
    <t>Podaci iz kolone IX se automatski popunjavaju. Ostvareni broj bodova glavnom tužiocu Republičkog javnog tužilaštva će se u koloni X automatski obračunati u skladu sa članom 21. Kriterija za ocjenjivanje rada glavnog tužioca Tužilaštva BiH, Federalnog tužilaštva FBiH, Republičkog javnog tužilaštva RS i Tužilaštva Brčko distrikta BiH.</t>
  </si>
  <si>
    <t>NAPOMENA 2: Kolona IX (Ukupan broj dana za obračun norme) je popunjena (261) i odnosi se na NPF-e koji su radili cijelu godinu u jednoj instituciji. 
Ukoliko NPF nije obavljao funkciju u pravosudnoj instituciji tokom dijela godine (Novoimenovani NPF ili NPF koji je u toku godine prestao obavljati pravosudnu funkciju) vrši se preračun broja radnih dana. 
Npr. Tužilac počeo sa radom 1.4.2025.
Ukupan broj dana za obračun norme = (366 – 31 – 28 – 31) / 7 * 5 = 196</t>
  </si>
  <si>
    <t>Popunjene obrasce poslati na e-mail adresu: vstvstatistika@pravosudje.ba do 02.02.2026. godine.</t>
  </si>
  <si>
    <t xml:space="preserve">Dužni ste unijeti vrijednosti u sva polja kolona II - V (ukoliko u izvještajnom periodu nije bilo odgovarajuće vrste odluke unesite 0). Ukoliko u bilo koje polje u koloni IV ne unesete podatak (0 ili drugu vrijednost) ovo polje će biti obojeno crvenom bojom. </t>
  </si>
  <si>
    <t>*</t>
  </si>
  <si>
    <t>**</t>
  </si>
  <si>
    <t>Ostvareni broj bodova za kolektivni kvalitet optužnica prema članu 34. Kriterija</t>
  </si>
  <si>
    <t>Ostvareni bodovi za kolektivni kvalitet naredbi o nesprovođenju i obustavi istrage prema članu 35. Kriterija</t>
  </si>
  <si>
    <t>***** Podatke za obračun kvaliteta naredbi o nesprovođenju i obustavi istraga u KTA, KTAK, KTNK, KTAT, KTNT, KTARZ, KTNRZ, KTAPO, KTNPO, KTAO i KTNO predmetima potrebno je unijeti u kolone XIV - XVI.</t>
  </si>
  <si>
    <r>
      <t xml:space="preserve">Tabela IV: </t>
    </r>
    <r>
      <rPr>
        <u/>
        <sz val="12"/>
        <rFont val="Arial"/>
        <family val="2"/>
      </rPr>
      <t xml:space="preserve">Ostvareni broj bodova u skladu sa članom 21. stav 1. tačke c), d) i f) Kriterija za ocjenjivanje rada glavnog tužioca Republičkog javnog tužilaštva Republike Srpske </t>
    </r>
  </si>
  <si>
    <t>Broj predmeta u kojima je neopravdano prekoračen rok za rješavanje pritužbi</t>
  </si>
  <si>
    <t xml:space="preserve">Tužilaštvo upisuje podatke u kolone II, IV, V, VII i IX (žuto polje) Tabele IV.
Podatak u koloni IX (Broj predmeta u kojima je neopravdano prekoračen rok za rješavanje pritužbi) preuzima se iz Obrasca broj 14. (RJEŠAVANJE PRITUŽBI NA TUŽILAČKE ODLUKE).  </t>
  </si>
  <si>
    <t>Kolektivna ažurnost Opšteg odjela</t>
  </si>
  <si>
    <t>Član 43. Kriterija za ocjenjivanje rada glavnih tužilaca, zamjenika glavnih tužilaca i šefova odjela - ocjenjivanje rada Opšteg odjela Republičkog javnog tužilaštva 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</si>
</sst>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94" x14ac:knownFonts="1">
    <font>
      <sz val="10"/>
      <name val="Arial"/>
    </font>
    <font>
      <sz val="10"/>
      <name val="Arial"/>
      <family val="2"/>
      <charset val="238"/>
    </font>
    <font>
      <sz val="14"/>
      <name val="Arial"/>
      <family val="2"/>
      <charset val="238"/>
    </font>
    <font>
      <b/>
      <sz val="12"/>
      <name val="Arial"/>
      <family val="2"/>
      <charset val="238"/>
    </font>
    <font>
      <b/>
      <sz val="10"/>
      <color indexed="10"/>
      <name val="Arial"/>
      <family val="2"/>
    </font>
    <font>
      <sz val="10"/>
      <name val="Arial"/>
      <family val="2"/>
      <charset val="238"/>
    </font>
    <font>
      <b/>
      <sz val="10"/>
      <name val="Arial"/>
      <family val="2"/>
      <charset val="238"/>
    </font>
    <font>
      <b/>
      <u/>
      <sz val="14"/>
      <name val="Arial"/>
      <family val="2"/>
      <charset val="238"/>
    </font>
    <font>
      <u/>
      <sz val="14"/>
      <name val="Arial"/>
      <family val="2"/>
      <charset val="238"/>
    </font>
    <font>
      <b/>
      <sz val="14"/>
      <name val="Arial"/>
      <family val="2"/>
      <charset val="238"/>
    </font>
    <font>
      <sz val="14"/>
      <name val="Arial"/>
      <family val="2"/>
      <charset val="238"/>
    </font>
    <font>
      <b/>
      <sz val="11"/>
      <name val="Arial"/>
      <family val="2"/>
      <charset val="238"/>
    </font>
    <font>
      <sz val="10"/>
      <name val="Arial"/>
      <family val="2"/>
    </font>
    <font>
      <sz val="8"/>
      <name val="Arial"/>
      <family val="2"/>
      <charset val="238"/>
    </font>
    <font>
      <b/>
      <sz val="12"/>
      <color indexed="12"/>
      <name val="Times New Roman"/>
      <family val="1"/>
    </font>
    <font>
      <sz val="10"/>
      <color indexed="8"/>
      <name val="Arial"/>
      <family val="2"/>
      <charset val="238"/>
    </font>
    <font>
      <sz val="11"/>
      <name val="Arial"/>
      <family val="2"/>
      <charset val="238"/>
    </font>
    <font>
      <b/>
      <sz val="11"/>
      <color indexed="10"/>
      <name val="Arial"/>
      <family val="2"/>
    </font>
    <font>
      <b/>
      <i/>
      <u/>
      <sz val="10"/>
      <name val="Arial"/>
      <family val="2"/>
      <charset val="238"/>
    </font>
    <font>
      <sz val="10"/>
      <color indexed="9"/>
      <name val="Arial"/>
      <family val="2"/>
      <charset val="238"/>
    </font>
    <font>
      <b/>
      <sz val="10"/>
      <color theme="1"/>
      <name val="Arial"/>
      <family val="2"/>
    </font>
    <font>
      <b/>
      <sz val="10"/>
      <color rgb="FFFF0000"/>
      <name val="Arial"/>
      <family val="2"/>
      <charset val="238"/>
    </font>
    <font>
      <b/>
      <sz val="11"/>
      <color theme="1"/>
      <name val="Calibri"/>
      <family val="2"/>
      <charset val="238"/>
      <scheme val="minor"/>
    </font>
    <font>
      <b/>
      <sz val="10"/>
      <color theme="1"/>
      <name val="Arial"/>
      <family val="2"/>
      <charset val="238"/>
    </font>
    <font>
      <sz val="11"/>
      <color theme="1"/>
      <name val="Calibri"/>
      <family val="2"/>
      <scheme val="minor"/>
    </font>
    <font>
      <b/>
      <sz val="8"/>
      <color theme="1"/>
      <name val="Arial"/>
      <family val="2"/>
      <charset val="238"/>
    </font>
    <font>
      <b/>
      <sz val="9"/>
      <color theme="1"/>
      <name val="Arial"/>
      <family val="2"/>
      <charset val="238"/>
    </font>
    <font>
      <sz val="11"/>
      <color theme="1"/>
      <name val="Arial"/>
      <family val="2"/>
      <charset val="238"/>
    </font>
    <font>
      <b/>
      <sz val="11"/>
      <color theme="1"/>
      <name val="Arial"/>
      <family val="2"/>
      <charset val="238"/>
    </font>
    <font>
      <b/>
      <sz val="11"/>
      <color rgb="FFFF0000"/>
      <name val="Arial"/>
      <family val="2"/>
      <charset val="238"/>
    </font>
    <font>
      <b/>
      <sz val="11"/>
      <color rgb="FFFF0000"/>
      <name val="Calibri"/>
      <family val="2"/>
      <charset val="238"/>
      <scheme val="minor"/>
    </font>
    <font>
      <b/>
      <sz val="12"/>
      <name val="Calibri"/>
      <family val="2"/>
      <charset val="238"/>
      <scheme val="minor"/>
    </font>
    <font>
      <b/>
      <u/>
      <sz val="10"/>
      <name val="Arial"/>
      <family val="2"/>
      <charset val="238"/>
    </font>
    <font>
      <i/>
      <sz val="9"/>
      <name val="Arial"/>
      <family val="2"/>
      <charset val="238"/>
    </font>
    <font>
      <sz val="9"/>
      <name val="Arial"/>
      <family val="2"/>
      <charset val="238"/>
    </font>
    <font>
      <b/>
      <sz val="10"/>
      <color indexed="10"/>
      <name val="Arial"/>
      <family val="2"/>
      <charset val="238"/>
    </font>
    <font>
      <b/>
      <sz val="8"/>
      <name val="Arial"/>
      <family val="2"/>
      <charset val="238"/>
    </font>
    <font>
      <i/>
      <sz val="7"/>
      <name val="Arial"/>
      <family val="2"/>
      <charset val="238"/>
    </font>
    <font>
      <b/>
      <i/>
      <sz val="7"/>
      <name val="Arial"/>
      <family val="2"/>
      <charset val="238"/>
    </font>
    <font>
      <sz val="7"/>
      <name val="Arial"/>
      <family val="2"/>
      <charset val="238"/>
    </font>
    <font>
      <sz val="10"/>
      <color theme="0"/>
      <name val="Arial"/>
      <family val="2"/>
      <charset val="238"/>
    </font>
    <font>
      <b/>
      <sz val="10"/>
      <color theme="0"/>
      <name val="Arial"/>
      <family val="2"/>
      <charset val="238"/>
    </font>
    <font>
      <sz val="10"/>
      <color theme="1"/>
      <name val="Arial"/>
      <family val="2"/>
      <charset val="238"/>
    </font>
    <font>
      <sz val="10"/>
      <color rgb="FFFF0000"/>
      <name val="Arial"/>
      <family val="2"/>
      <charset val="238"/>
    </font>
    <font>
      <sz val="10"/>
      <color theme="1"/>
      <name val="Arial"/>
      <family val="2"/>
    </font>
    <font>
      <b/>
      <sz val="10"/>
      <color rgb="FFFF0000"/>
      <name val="Arial"/>
      <family val="2"/>
    </font>
    <font>
      <b/>
      <sz val="11"/>
      <color rgb="FFFF0000"/>
      <name val="Calibri"/>
      <family val="2"/>
      <scheme val="minor"/>
    </font>
    <font>
      <b/>
      <sz val="22"/>
      <name val="Times New Roman"/>
      <family val="1"/>
    </font>
    <font>
      <b/>
      <sz val="12"/>
      <name val="Times New Roman"/>
      <family val="1"/>
    </font>
    <font>
      <b/>
      <sz val="14"/>
      <name val="Times New Roman"/>
      <family val="1"/>
    </font>
    <font>
      <b/>
      <i/>
      <u/>
      <sz val="14"/>
      <name val="Times New Roman"/>
      <family val="1"/>
    </font>
    <font>
      <b/>
      <i/>
      <sz val="14"/>
      <name val="Times New Roman"/>
      <family val="1"/>
    </font>
    <font>
      <b/>
      <sz val="14"/>
      <color rgb="FFFF0000"/>
      <name val="Times New Roman"/>
      <family val="1"/>
    </font>
    <font>
      <sz val="8"/>
      <color rgb="FFFF0000"/>
      <name val="Arial"/>
      <family val="2"/>
      <charset val="238"/>
    </font>
    <font>
      <sz val="11"/>
      <color rgb="FFFF0000"/>
      <name val="Arial"/>
      <family val="2"/>
      <charset val="238"/>
    </font>
    <font>
      <b/>
      <sz val="11"/>
      <color theme="0" tint="-0.249977111117893"/>
      <name val="Arial"/>
      <family val="2"/>
      <charset val="238"/>
    </font>
    <font>
      <b/>
      <sz val="8"/>
      <color rgb="FFFF0000"/>
      <name val="Arial"/>
      <family val="2"/>
    </font>
    <font>
      <sz val="8"/>
      <color rgb="FFFF0000"/>
      <name val="Arial"/>
      <family val="2"/>
    </font>
    <font>
      <u/>
      <sz val="10"/>
      <color theme="10"/>
      <name val="Arial"/>
      <family val="2"/>
    </font>
    <font>
      <sz val="11"/>
      <color rgb="FFFF0000"/>
      <name val="Calibri"/>
      <family val="2"/>
      <scheme val="minor"/>
    </font>
    <font>
      <b/>
      <sz val="10.5"/>
      <color rgb="FFFF0000"/>
      <name val="Calibri"/>
      <family val="2"/>
      <scheme val="minor"/>
    </font>
    <font>
      <u/>
      <sz val="12"/>
      <color theme="1"/>
      <name val="Arial"/>
      <family val="2"/>
    </font>
    <font>
      <b/>
      <u/>
      <sz val="14"/>
      <color theme="1"/>
      <name val="Arial"/>
      <family val="2"/>
    </font>
    <font>
      <u/>
      <sz val="14"/>
      <color theme="1"/>
      <name val="Arial"/>
      <family val="2"/>
    </font>
    <font>
      <b/>
      <u/>
      <sz val="12"/>
      <color theme="1"/>
      <name val="Calibri"/>
      <family val="2"/>
      <scheme val="minor"/>
    </font>
    <font>
      <u/>
      <sz val="12"/>
      <color theme="1"/>
      <name val="Calibri"/>
      <family val="2"/>
      <scheme val="minor"/>
    </font>
    <font>
      <b/>
      <u/>
      <sz val="11"/>
      <color theme="10"/>
      <name val="Calibri"/>
      <family val="2"/>
      <scheme val="minor"/>
    </font>
    <font>
      <sz val="10"/>
      <color rgb="FFFF0000"/>
      <name val="Arial"/>
      <family val="2"/>
    </font>
    <font>
      <u/>
      <sz val="14"/>
      <color rgb="FFFF0000"/>
      <name val="Arial"/>
      <family val="2"/>
    </font>
    <font>
      <u/>
      <sz val="12"/>
      <color rgb="FFFF0000"/>
      <name val="Calibri"/>
      <family val="2"/>
      <scheme val="minor"/>
    </font>
    <font>
      <b/>
      <u/>
      <sz val="11.5"/>
      <color theme="1"/>
      <name val="Arial"/>
      <family val="2"/>
    </font>
    <font>
      <u/>
      <sz val="11.5"/>
      <color theme="1"/>
      <name val="Arial"/>
      <family val="2"/>
    </font>
    <font>
      <u/>
      <sz val="11.5"/>
      <color rgb="FFFF0000"/>
      <name val="Arial"/>
      <family val="2"/>
    </font>
    <font>
      <b/>
      <u/>
      <sz val="13"/>
      <name val="Arial"/>
      <family val="2"/>
      <charset val="238"/>
    </font>
    <font>
      <u/>
      <sz val="13"/>
      <name val="Arial"/>
      <family val="2"/>
      <charset val="238"/>
    </font>
    <font>
      <u/>
      <sz val="13"/>
      <color rgb="FFFF0000"/>
      <name val="Arial"/>
      <family val="2"/>
      <charset val="238"/>
    </font>
    <font>
      <b/>
      <sz val="13"/>
      <name val="Arial"/>
      <family val="2"/>
      <charset val="238"/>
    </font>
    <font>
      <sz val="9"/>
      <color rgb="FFFF0000"/>
      <name val="Arial"/>
      <family val="2"/>
    </font>
    <font>
      <b/>
      <u/>
      <sz val="12"/>
      <name val="Arial"/>
      <family val="2"/>
      <charset val="238"/>
    </font>
    <font>
      <u/>
      <sz val="12"/>
      <name val="Arial"/>
      <family val="2"/>
      <charset val="238"/>
    </font>
    <font>
      <u/>
      <sz val="12"/>
      <color rgb="FFFF0000"/>
      <name val="Arial"/>
      <family val="2"/>
      <charset val="238"/>
    </font>
    <font>
      <b/>
      <u/>
      <sz val="14"/>
      <color rgb="FFFF0000"/>
      <name val="Arial"/>
      <family val="2"/>
    </font>
    <font>
      <b/>
      <i/>
      <sz val="8"/>
      <color theme="1"/>
      <name val="Arial"/>
      <family val="2"/>
      <charset val="238"/>
    </font>
    <font>
      <sz val="8"/>
      <color theme="1"/>
      <name val="Calibri"/>
      <family val="2"/>
      <scheme val="minor"/>
    </font>
    <font>
      <sz val="12"/>
      <name val="Arial"/>
      <family val="2"/>
      <charset val="238"/>
    </font>
    <font>
      <b/>
      <sz val="12"/>
      <color rgb="FFFF0000"/>
      <name val="Arial"/>
      <family val="2"/>
    </font>
    <font>
      <sz val="9"/>
      <color indexed="81"/>
      <name val="Tahoma"/>
      <family val="2"/>
    </font>
    <font>
      <b/>
      <sz val="9"/>
      <color indexed="81"/>
      <name val="Tahoma"/>
      <family val="2"/>
    </font>
    <font>
      <b/>
      <sz val="9"/>
      <color theme="1"/>
      <name val="Arial"/>
      <family val="2"/>
    </font>
    <font>
      <u/>
      <sz val="12"/>
      <name val="Arial"/>
      <family val="2"/>
    </font>
    <font>
      <sz val="11"/>
      <color rgb="FFFFFF99"/>
      <name val="Arial"/>
      <family val="2"/>
      <charset val="238"/>
    </font>
    <font>
      <sz val="11"/>
      <color theme="0" tint="-0.249977111117893"/>
      <name val="Arial"/>
      <family val="2"/>
      <charset val="238"/>
    </font>
    <font>
      <b/>
      <i/>
      <sz val="10"/>
      <color theme="1"/>
      <name val="Arial"/>
      <family val="2"/>
      <charset val="238"/>
    </font>
    <font>
      <sz val="11"/>
      <name val="Calibri"/>
      <family val="2"/>
    </font>
  </fonts>
  <fills count="26">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22"/>
        <bgColor indexed="0"/>
      </patternFill>
    </fill>
    <fill>
      <patternFill patternType="solid">
        <fgColor indexed="13"/>
        <bgColor indexed="64"/>
      </patternFill>
    </fill>
    <fill>
      <patternFill patternType="solid">
        <fgColor rgb="FFC0C0C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rgb="FFFFFFCC"/>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0000"/>
        <bgColor indexed="64"/>
      </patternFill>
    </fill>
    <fill>
      <patternFill patternType="solid">
        <fgColor theme="4" tint="0.79998168889431442"/>
        <bgColor indexed="64"/>
      </patternFill>
    </fill>
  </fills>
  <borders count="9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bottom style="medium">
        <color indexed="64"/>
      </bottom>
      <diagonal/>
    </border>
    <border>
      <left style="medium">
        <color indexed="64"/>
      </left>
      <right style="thin">
        <color theme="0" tint="-0.14996795556505021"/>
      </right>
      <top style="medium">
        <color indexed="64"/>
      </top>
      <bottom/>
      <diagonal/>
    </border>
    <border>
      <left style="medium">
        <color indexed="64"/>
      </left>
      <right style="thin">
        <color theme="0" tint="-0.14996795556505021"/>
      </right>
      <top/>
      <bottom style="medium">
        <color indexed="64"/>
      </bottom>
      <diagonal/>
    </border>
    <border>
      <left style="thin">
        <color theme="0" tint="-0.14996795556505021"/>
      </left>
      <right style="thin">
        <color theme="0" tint="-0.14996795556505021"/>
      </right>
      <top style="thin">
        <color theme="0" tint="-0.14993743705557422"/>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theme="0" tint="-0.14996795556505021"/>
      </right>
      <top/>
      <bottom/>
      <diagonal/>
    </border>
    <border>
      <left style="thin">
        <color theme="0" tint="-0.14996795556505021"/>
      </left>
      <right style="thin">
        <color theme="0" tint="-0.14996795556505021"/>
      </right>
      <top/>
      <bottom/>
      <diagonal/>
    </border>
    <border>
      <left/>
      <right style="medium">
        <color indexed="64"/>
      </right>
      <top style="medium">
        <color indexed="64"/>
      </top>
      <bottom style="medium">
        <color indexed="64"/>
      </bottom>
      <diagonal/>
    </border>
    <border>
      <left style="thin">
        <color theme="0" tint="-0.14996795556505021"/>
      </left>
      <right style="medium">
        <color indexed="64"/>
      </right>
      <top style="medium">
        <color indexed="64"/>
      </top>
      <bottom/>
      <diagonal/>
    </border>
    <border>
      <left style="thin">
        <color theme="0" tint="-0.14996795556505021"/>
      </left>
      <right style="medium">
        <color indexed="64"/>
      </right>
      <top/>
      <bottom style="medium">
        <color indexed="64"/>
      </bottom>
      <diagonal/>
    </border>
    <border>
      <left/>
      <right style="thin">
        <color indexed="64"/>
      </right>
      <top/>
      <bottom/>
      <diagonal/>
    </border>
    <border>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double">
        <color indexed="64"/>
      </top>
      <bottom style="thin">
        <color indexed="64"/>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double">
        <color indexed="64"/>
      </bottom>
      <diagonal/>
    </border>
    <border>
      <left style="thin">
        <color theme="0" tint="-0.14996795556505021"/>
      </left>
      <right style="thin">
        <color theme="0" tint="-0.14996795556505021"/>
      </right>
      <top style="medium">
        <color indexed="64"/>
      </top>
      <bottom style="thin">
        <color theme="0" tint="-0.14993743705557422"/>
      </bottom>
      <diagonal/>
    </border>
    <border>
      <left style="thin">
        <color theme="0" tint="-0.34998626667073579"/>
      </left>
      <right style="thin">
        <color theme="0" tint="-0.34998626667073579"/>
      </right>
      <top style="medium">
        <color indexed="64"/>
      </top>
      <bottom/>
      <diagonal/>
    </border>
    <border>
      <left style="thin">
        <color theme="0" tint="-0.34998626667073579"/>
      </left>
      <right style="thin">
        <color theme="0" tint="-0.14996795556505021"/>
      </right>
      <top style="medium">
        <color indexed="64"/>
      </top>
      <bottom style="thin">
        <color theme="0" tint="-0.34998626667073579"/>
      </bottom>
      <diagonal/>
    </border>
    <border>
      <left style="thin">
        <color theme="0" tint="-0.34998626667073579"/>
      </left>
      <right style="thin">
        <color theme="0" tint="-0.34998626667073579"/>
      </right>
      <top/>
      <bottom style="medium">
        <color indexed="64"/>
      </bottom>
      <diagonal/>
    </border>
    <border>
      <left style="thin">
        <color theme="0" tint="-0.34998626667073579"/>
      </left>
      <right style="thin">
        <color theme="0" tint="-0.14996795556505021"/>
      </right>
      <top style="thin">
        <color theme="0" tint="-0.34998626667073579"/>
      </top>
      <bottom style="medium">
        <color indexed="64"/>
      </bottom>
      <diagonal/>
    </border>
  </borders>
  <cellStyleXfs count="12">
    <xf numFmtId="0" fontId="0" fillId="0" borderId="0"/>
    <xf numFmtId="0" fontId="1" fillId="0" borderId="0"/>
    <xf numFmtId="0" fontId="24" fillId="0" borderId="0"/>
    <xf numFmtId="9" fontId="24" fillId="0" borderId="0" applyFont="0" applyFill="0" applyBorder="0" applyAlignment="0" applyProtection="0"/>
    <xf numFmtId="0" fontId="1" fillId="0" borderId="0"/>
    <xf numFmtId="9" fontId="1" fillId="0" borderId="0" applyFont="0" applyFill="0" applyBorder="0" applyAlignment="0" applyProtection="0"/>
    <xf numFmtId="9" fontId="24" fillId="0" borderId="0" applyFont="0" applyFill="0" applyBorder="0" applyAlignment="0" applyProtection="0"/>
    <xf numFmtId="0" fontId="24" fillId="0" borderId="0"/>
    <xf numFmtId="0" fontId="58" fillId="0" borderId="0" applyNumberFormat="0" applyFill="0" applyBorder="0" applyAlignment="0" applyProtection="0"/>
    <xf numFmtId="0" fontId="1" fillId="0" borderId="0"/>
    <xf numFmtId="0" fontId="12" fillId="0" borderId="0"/>
    <xf numFmtId="9" fontId="12" fillId="0" borderId="0" applyFont="0" applyFill="0" applyBorder="0" applyAlignment="0" applyProtection="0"/>
  </cellStyleXfs>
  <cellXfs count="838">
    <xf numFmtId="0" fontId="0" fillId="0" borderId="0" xfId="0"/>
    <xf numFmtId="0" fontId="1" fillId="5" borderId="6" xfId="1" applyFill="1" applyBorder="1" applyAlignment="1" applyProtection="1">
      <alignment horizontal="right"/>
      <protection locked="0"/>
    </xf>
    <xf numFmtId="0" fontId="1" fillId="5" borderId="8" xfId="1" applyFill="1" applyBorder="1" applyAlignment="1" applyProtection="1">
      <alignment horizontal="right"/>
      <protection locked="0"/>
    </xf>
    <xf numFmtId="0" fontId="15" fillId="6" borderId="10" xfId="0" applyFont="1" applyFill="1" applyBorder="1" applyAlignment="1">
      <alignment horizontal="center"/>
    </xf>
    <xf numFmtId="0" fontId="0" fillId="7" borderId="10" xfId="0" applyFill="1" applyBorder="1" applyProtection="1">
      <protection locked="0"/>
    </xf>
    <xf numFmtId="0" fontId="0" fillId="7" borderId="10" xfId="0" applyFill="1" applyBorder="1" applyProtection="1"/>
    <xf numFmtId="0" fontId="0" fillId="7" borderId="1" xfId="0" applyFill="1" applyBorder="1" applyProtection="1"/>
    <xf numFmtId="0" fontId="15" fillId="0" borderId="0" xfId="0" applyFont="1" applyFill="1" applyBorder="1" applyAlignment="1">
      <alignment horizontal="center"/>
    </xf>
    <xf numFmtId="0" fontId="0" fillId="7" borderId="1" xfId="0" applyFill="1" applyBorder="1"/>
    <xf numFmtId="0" fontId="1" fillId="5" borderId="1" xfId="1" applyFont="1" applyFill="1" applyBorder="1" applyProtection="1">
      <protection locked="0"/>
    </xf>
    <xf numFmtId="0" fontId="16" fillId="5" borderId="1" xfId="1" applyFont="1" applyFill="1" applyBorder="1" applyProtection="1">
      <protection locked="0"/>
    </xf>
    <xf numFmtId="0" fontId="17" fillId="4" borderId="11" xfId="1" applyFont="1" applyFill="1" applyBorder="1" applyProtection="1"/>
    <xf numFmtId="0" fontId="1" fillId="5" borderId="8" xfId="1" applyFont="1" applyFill="1" applyBorder="1" applyProtection="1">
      <protection locked="0"/>
    </xf>
    <xf numFmtId="0" fontId="1" fillId="5" borderId="6" xfId="1" applyFont="1" applyFill="1" applyBorder="1" applyAlignment="1" applyProtection="1">
      <alignment horizontal="right"/>
      <protection locked="0"/>
    </xf>
    <xf numFmtId="0" fontId="1" fillId="5" borderId="8" xfId="1" applyFont="1" applyFill="1" applyBorder="1" applyAlignment="1" applyProtection="1">
      <alignment horizontal="right"/>
      <protection locked="0"/>
    </xf>
    <xf numFmtId="0" fontId="7" fillId="4" borderId="0" xfId="1" applyFont="1" applyFill="1" applyBorder="1" applyAlignment="1" applyProtection="1"/>
    <xf numFmtId="0" fontId="19" fillId="4" borderId="0" xfId="0" applyFont="1" applyFill="1" applyBorder="1" applyProtection="1"/>
    <xf numFmtId="0" fontId="0" fillId="4" borderId="0" xfId="0" applyFill="1" applyProtection="1"/>
    <xf numFmtId="0" fontId="9" fillId="0" borderId="0" xfId="0" applyFont="1" applyFill="1" applyBorder="1" applyProtection="1"/>
    <xf numFmtId="0" fontId="3" fillId="3" borderId="2" xfId="1" applyFont="1" applyFill="1" applyBorder="1" applyAlignment="1" applyProtection="1">
      <alignment horizontal="left"/>
    </xf>
    <xf numFmtId="0" fontId="1" fillId="0" borderId="0" xfId="0" applyFont="1"/>
    <xf numFmtId="0" fontId="1" fillId="5" borderId="1" xfId="1" applyFill="1" applyBorder="1" applyAlignment="1" applyProtection="1">
      <alignment horizontal="right"/>
      <protection locked="0"/>
    </xf>
    <xf numFmtId="0" fontId="1" fillId="5" borderId="1" xfId="1" applyFont="1" applyFill="1" applyBorder="1" applyAlignment="1" applyProtection="1">
      <alignment horizontal="right"/>
      <protection locked="0"/>
    </xf>
    <xf numFmtId="0" fontId="1" fillId="6" borderId="10" xfId="0" applyFont="1" applyFill="1" applyBorder="1" applyAlignment="1">
      <alignment horizontal="center"/>
    </xf>
    <xf numFmtId="0" fontId="1" fillId="7" borderId="10" xfId="0" applyFont="1" applyFill="1" applyBorder="1" applyProtection="1">
      <protection locked="0"/>
    </xf>
    <xf numFmtId="0" fontId="15" fillId="6" borderId="1" xfId="0" applyFont="1" applyFill="1" applyBorder="1" applyAlignment="1">
      <alignment horizontal="center"/>
    </xf>
    <xf numFmtId="0" fontId="16" fillId="5" borderId="8" xfId="1" applyFont="1" applyFill="1" applyBorder="1" applyProtection="1">
      <protection locked="0"/>
    </xf>
    <xf numFmtId="0" fontId="17" fillId="4" borderId="9" xfId="1" applyFont="1" applyFill="1" applyBorder="1" applyProtection="1"/>
    <xf numFmtId="0" fontId="15" fillId="6" borderId="10" xfId="0" applyFont="1" applyFill="1" applyBorder="1" applyAlignment="1">
      <alignment horizontal="right"/>
    </xf>
    <xf numFmtId="0" fontId="1" fillId="4" borderId="0" xfId="0" applyFont="1" applyFill="1" applyBorder="1" applyProtection="1"/>
    <xf numFmtId="0" fontId="1" fillId="4" borderId="0" xfId="0" applyFont="1" applyFill="1" applyProtection="1"/>
    <xf numFmtId="0" fontId="1" fillId="4" borderId="15" xfId="0" applyFont="1" applyFill="1" applyBorder="1" applyProtection="1"/>
    <xf numFmtId="10" fontId="9" fillId="0" borderId="25" xfId="1" applyNumberFormat="1" applyFont="1" applyFill="1" applyBorder="1" applyAlignment="1" applyProtection="1">
      <alignment vertical="center"/>
    </xf>
    <xf numFmtId="0" fontId="9" fillId="0" borderId="26" xfId="1" applyFont="1" applyFill="1" applyBorder="1" applyAlignment="1" applyProtection="1">
      <alignment horizontal="left" vertical="center"/>
    </xf>
    <xf numFmtId="0" fontId="9" fillId="0" borderId="0" xfId="1" applyFont="1" applyFill="1" applyBorder="1" applyAlignment="1" applyProtection="1">
      <alignment horizontal="left" vertical="center"/>
    </xf>
    <xf numFmtId="0" fontId="1" fillId="0" borderId="0" xfId="0" applyFont="1" applyFill="1" applyBorder="1" applyProtection="1"/>
    <xf numFmtId="164" fontId="3" fillId="0" borderId="0" xfId="1" applyNumberFormat="1" applyFont="1" applyFill="1" applyBorder="1" applyAlignment="1" applyProtection="1"/>
    <xf numFmtId="0" fontId="1" fillId="0" borderId="0" xfId="0" applyFont="1" applyFill="1" applyProtection="1"/>
    <xf numFmtId="0" fontId="9" fillId="4" borderId="1" xfId="0" applyFont="1" applyFill="1" applyBorder="1" applyAlignment="1" applyProtection="1">
      <alignment vertical="center"/>
    </xf>
    <xf numFmtId="164" fontId="9" fillId="9" borderId="15" xfId="1" applyNumberFormat="1" applyFont="1" applyFill="1" applyBorder="1" applyAlignment="1" applyProtection="1">
      <alignment horizontal="center" vertical="center"/>
    </xf>
    <xf numFmtId="0" fontId="9" fillId="4" borderId="0" xfId="0" applyFont="1" applyFill="1" applyAlignment="1" applyProtection="1">
      <alignment vertical="center"/>
    </xf>
    <xf numFmtId="0" fontId="7" fillId="4" borderId="0" xfId="1" applyFont="1" applyFill="1" applyBorder="1" applyAlignment="1" applyProtection="1">
      <alignment vertical="center"/>
    </xf>
    <xf numFmtId="0" fontId="16" fillId="0" borderId="0" xfId="2" applyFont="1" applyFill="1" applyProtection="1"/>
    <xf numFmtId="0" fontId="27" fillId="0" borderId="0" xfId="2" applyFont="1" applyProtection="1"/>
    <xf numFmtId="0" fontId="24" fillId="0" borderId="0" xfId="2" applyProtection="1"/>
    <xf numFmtId="9" fontId="1" fillId="0" borderId="0" xfId="3" applyFont="1" applyAlignment="1" applyProtection="1">
      <alignment horizontal="left" vertical="center"/>
    </xf>
    <xf numFmtId="0" fontId="27" fillId="13" borderId="27" xfId="2" applyFont="1" applyFill="1" applyBorder="1" applyProtection="1">
      <protection locked="0"/>
    </xf>
    <xf numFmtId="0" fontId="27" fillId="13" borderId="27" xfId="2" applyFont="1" applyFill="1" applyBorder="1" applyAlignment="1" applyProtection="1">
      <alignment horizontal="left" vertical="center" wrapText="1"/>
      <protection locked="0"/>
    </xf>
    <xf numFmtId="10" fontId="27" fillId="13" borderId="27" xfId="2" applyNumberFormat="1" applyFont="1" applyFill="1" applyBorder="1" applyAlignment="1" applyProtection="1">
      <alignment horizontal="center" vertical="center"/>
      <protection locked="0"/>
    </xf>
    <xf numFmtId="10" fontId="28" fillId="0" borderId="29" xfId="2" applyNumberFormat="1" applyFont="1" applyBorder="1" applyAlignment="1" applyProtection="1">
      <alignment horizontal="right"/>
    </xf>
    <xf numFmtId="10" fontId="28" fillId="0" borderId="27" xfId="3" applyNumberFormat="1" applyFont="1" applyFill="1" applyBorder="1" applyAlignment="1" applyProtection="1">
      <alignment horizontal="right"/>
    </xf>
    <xf numFmtId="0" fontId="27" fillId="0" borderId="0" xfId="2" applyFont="1" applyAlignment="1" applyProtection="1">
      <alignment horizontal="left"/>
    </xf>
    <xf numFmtId="10" fontId="28" fillId="0" borderId="1" xfId="2" applyNumberFormat="1" applyFont="1" applyBorder="1" applyAlignment="1" applyProtection="1">
      <alignment horizontal="right"/>
    </xf>
    <xf numFmtId="1" fontId="27" fillId="13" borderId="27" xfId="2" applyNumberFormat="1" applyFont="1" applyFill="1" applyBorder="1" applyAlignment="1" applyProtection="1">
      <alignment horizontal="right" vertical="center"/>
      <protection locked="0"/>
    </xf>
    <xf numFmtId="1" fontId="29" fillId="0" borderId="30" xfId="2" applyNumberFormat="1" applyFont="1" applyBorder="1" applyAlignment="1" applyProtection="1">
      <alignment horizontal="right" vertical="center"/>
    </xf>
    <xf numFmtId="10" fontId="28" fillId="0" borderId="15" xfId="3" applyNumberFormat="1" applyFont="1" applyFill="1" applyBorder="1" applyAlignment="1" applyProtection="1">
      <alignment horizontal="right"/>
    </xf>
    <xf numFmtId="0" fontId="27" fillId="0" borderId="0" xfId="2" applyFont="1" applyBorder="1" applyProtection="1"/>
    <xf numFmtId="0" fontId="27" fillId="0" borderId="0" xfId="2" applyFont="1" applyBorder="1" applyAlignment="1" applyProtection="1">
      <alignment horizontal="left"/>
    </xf>
    <xf numFmtId="0" fontId="27" fillId="0" borderId="0" xfId="2" applyFont="1" applyAlignment="1" applyProtection="1"/>
    <xf numFmtId="0" fontId="27" fillId="0" borderId="0" xfId="2" applyFont="1" applyAlignment="1" applyProtection="1">
      <alignment wrapText="1"/>
    </xf>
    <xf numFmtId="14" fontId="27" fillId="0" borderId="0" xfId="2" applyNumberFormat="1" applyFont="1" applyProtection="1"/>
    <xf numFmtId="0" fontId="27" fillId="0" borderId="0" xfId="2" applyNumberFormat="1" applyFont="1" applyProtection="1"/>
    <xf numFmtId="0" fontId="27" fillId="0" borderId="0" xfId="2" applyFont="1" applyFill="1" applyProtection="1"/>
    <xf numFmtId="0" fontId="28" fillId="0" borderId="0" xfId="2" applyFont="1" applyFill="1" applyAlignment="1" applyProtection="1">
      <alignment horizontal="right"/>
    </xf>
    <xf numFmtId="14" fontId="24" fillId="0" borderId="0" xfId="2" applyNumberFormat="1" applyProtection="1"/>
    <xf numFmtId="0" fontId="24" fillId="0" borderId="0" xfId="2" applyNumberFormat="1" applyProtection="1"/>
    <xf numFmtId="0" fontId="24" fillId="0" borderId="0" xfId="2" applyFill="1" applyProtection="1"/>
    <xf numFmtId="0" fontId="22" fillId="0" borderId="0" xfId="2" applyFont="1" applyFill="1" applyAlignment="1" applyProtection="1">
      <alignment horizontal="right"/>
    </xf>
    <xf numFmtId="10" fontId="22" fillId="13" borderId="1" xfId="3" applyNumberFormat="1" applyFont="1" applyFill="1" applyBorder="1" applyProtection="1">
      <protection locked="0"/>
    </xf>
    <xf numFmtId="0" fontId="1" fillId="4" borderId="0" xfId="4" applyFont="1" applyFill="1" applyBorder="1" applyProtection="1"/>
    <xf numFmtId="0" fontId="1" fillId="4" borderId="0" xfId="4" applyFont="1" applyFill="1" applyProtection="1"/>
    <xf numFmtId="0" fontId="9" fillId="0" borderId="0" xfId="4" applyFont="1" applyFill="1" applyBorder="1" applyProtection="1"/>
    <xf numFmtId="0" fontId="33" fillId="3" borderId="4" xfId="4" applyFont="1" applyFill="1" applyBorder="1" applyAlignment="1" applyProtection="1">
      <alignment horizontal="center" vertical="center"/>
    </xf>
    <xf numFmtId="0" fontId="33" fillId="3" borderId="8" xfId="4" applyFont="1" applyFill="1" applyBorder="1" applyAlignment="1" applyProtection="1">
      <alignment horizontal="center" vertical="center"/>
    </xf>
    <xf numFmtId="0" fontId="33" fillId="3" borderId="8" xfId="4" applyFont="1" applyFill="1" applyBorder="1" applyAlignment="1" applyProtection="1">
      <alignment horizontal="center" vertical="center" wrapText="1"/>
    </xf>
    <xf numFmtId="0" fontId="33" fillId="3" borderId="9" xfId="4" applyFont="1" applyFill="1" applyBorder="1" applyAlignment="1" applyProtection="1">
      <alignment horizontal="center" vertical="center" wrapText="1"/>
    </xf>
    <xf numFmtId="0" fontId="33" fillId="4" borderId="0" xfId="4" applyFont="1" applyFill="1" applyProtection="1"/>
    <xf numFmtId="0" fontId="1"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wrapText="1"/>
    </xf>
    <xf numFmtId="0" fontId="1" fillId="0" borderId="0" xfId="4" applyFont="1" applyFill="1" applyBorder="1" applyProtection="1"/>
    <xf numFmtId="0" fontId="6" fillId="16" borderId="3" xfId="1" applyFont="1" applyFill="1" applyBorder="1" applyAlignment="1" applyProtection="1">
      <alignment horizontal="left"/>
    </xf>
    <xf numFmtId="0" fontId="1" fillId="5" borderId="6" xfId="1" applyFont="1" applyFill="1" applyBorder="1" applyProtection="1">
      <protection locked="0"/>
    </xf>
    <xf numFmtId="0" fontId="1" fillId="10" borderId="6" xfId="1" applyFont="1" applyFill="1" applyBorder="1" applyProtection="1"/>
    <xf numFmtId="9" fontId="1" fillId="0" borderId="7" xfId="5" applyFont="1" applyFill="1" applyBorder="1" applyProtection="1"/>
    <xf numFmtId="0" fontId="6" fillId="10" borderId="13" xfId="1" applyFont="1" applyFill="1" applyBorder="1" applyAlignment="1" applyProtection="1">
      <alignment horizontal="left" wrapText="1"/>
    </xf>
    <xf numFmtId="0" fontId="1" fillId="10" borderId="1" xfId="1" applyFont="1" applyFill="1" applyBorder="1" applyProtection="1"/>
    <xf numFmtId="9" fontId="1" fillId="0" borderId="11" xfId="5" applyFont="1" applyFill="1" applyBorder="1" applyProtection="1"/>
    <xf numFmtId="9" fontId="1" fillId="4" borderId="0" xfId="5" applyFont="1" applyFill="1" applyProtection="1"/>
    <xf numFmtId="0" fontId="6" fillId="10" borderId="13" xfId="1" applyFont="1" applyFill="1" applyBorder="1" applyAlignment="1" applyProtection="1">
      <alignment horizontal="left"/>
    </xf>
    <xf numFmtId="0" fontId="6" fillId="18" borderId="13" xfId="1" applyFont="1" applyFill="1" applyBorder="1" applyAlignment="1" applyProtection="1">
      <alignment horizontal="left"/>
    </xf>
    <xf numFmtId="0" fontId="6" fillId="18" borderId="4" xfId="1" applyFont="1" applyFill="1" applyBorder="1" applyAlignment="1" applyProtection="1">
      <alignment horizontal="left"/>
    </xf>
    <xf numFmtId="0" fontId="1" fillId="10" borderId="8" xfId="1" applyFont="1" applyFill="1" applyBorder="1" applyProtection="1"/>
    <xf numFmtId="9" fontId="1" fillId="0" borderId="9" xfId="5" applyFont="1" applyFill="1" applyBorder="1" applyProtection="1"/>
    <xf numFmtId="0" fontId="1" fillId="4" borderId="0" xfId="1" applyFont="1" applyFill="1" applyProtection="1"/>
    <xf numFmtId="0" fontId="1" fillId="4" borderId="31" xfId="4" applyFont="1" applyFill="1" applyBorder="1" applyProtection="1"/>
    <xf numFmtId="0" fontId="1" fillId="0" borderId="0" xfId="4" applyFont="1" applyProtection="1"/>
    <xf numFmtId="10" fontId="6" fillId="0" borderId="0" xfId="4" applyNumberFormat="1" applyFont="1" applyProtection="1"/>
    <xf numFmtId="0" fontId="6" fillId="0" borderId="0" xfId="4" applyFont="1" applyProtection="1"/>
    <xf numFmtId="0" fontId="37" fillId="20" borderId="4" xfId="2" applyFont="1" applyFill="1" applyBorder="1" applyAlignment="1" applyProtection="1">
      <alignment horizontal="center" vertical="center" wrapText="1"/>
    </xf>
    <xf numFmtId="0" fontId="37" fillId="20" borderId="8" xfId="4" applyFont="1" applyFill="1" applyBorder="1" applyAlignment="1" applyProtection="1">
      <alignment horizontal="center" vertical="center" wrapText="1"/>
    </xf>
    <xf numFmtId="0" fontId="38" fillId="20" borderId="8" xfId="4" applyFont="1" applyFill="1" applyBorder="1" applyAlignment="1" applyProtection="1">
      <alignment horizontal="center" vertical="center" wrapText="1"/>
    </xf>
    <xf numFmtId="165" fontId="38" fillId="20" borderId="8" xfId="4" applyNumberFormat="1" applyFont="1" applyFill="1" applyBorder="1" applyAlignment="1" applyProtection="1">
      <alignment horizontal="center" vertical="center" wrapText="1"/>
    </xf>
    <xf numFmtId="0" fontId="37" fillId="0" borderId="0" xfId="4" applyFont="1" applyAlignment="1" applyProtection="1">
      <alignment horizontal="center" vertical="center"/>
    </xf>
    <xf numFmtId="0" fontId="6" fillId="0" borderId="0" xfId="4" applyFont="1" applyFill="1" applyProtection="1"/>
    <xf numFmtId="0" fontId="13" fillId="0" borderId="34" xfId="1" applyFont="1" applyFill="1" applyBorder="1" applyAlignment="1" applyProtection="1">
      <alignment horizontal="left" vertical="center"/>
    </xf>
    <xf numFmtId="0" fontId="13" fillId="0" borderId="37" xfId="1" applyFont="1" applyFill="1" applyBorder="1" applyAlignment="1" applyProtection="1">
      <alignment horizontal="left" vertical="center"/>
    </xf>
    <xf numFmtId="0" fontId="13" fillId="10" borderId="34" xfId="1" applyFont="1" applyFill="1" applyBorder="1" applyAlignment="1" applyProtection="1">
      <alignment horizontal="left" vertical="center"/>
    </xf>
    <xf numFmtId="0" fontId="13" fillId="10" borderId="37" xfId="1" applyFont="1" applyFill="1" applyBorder="1" applyAlignment="1" applyProtection="1">
      <alignment horizontal="left" vertical="center"/>
    </xf>
    <xf numFmtId="0" fontId="6" fillId="0" borderId="44" xfId="4" applyFont="1" applyFill="1" applyBorder="1" applyAlignment="1" applyProtection="1">
      <alignment horizontal="right" vertical="center"/>
    </xf>
    <xf numFmtId="10" fontId="6" fillId="0" borderId="25" xfId="5" applyNumberFormat="1" applyFont="1" applyFill="1" applyBorder="1" applyAlignment="1" applyProtection="1">
      <alignment horizontal="right" vertical="center"/>
    </xf>
    <xf numFmtId="10" fontId="6" fillId="0" borderId="25" xfId="4" applyNumberFormat="1" applyFont="1" applyFill="1" applyBorder="1" applyAlignment="1" applyProtection="1">
      <alignment horizontal="right" vertical="center"/>
    </xf>
    <xf numFmtId="0" fontId="21" fillId="0" borderId="44" xfId="4" applyFont="1" applyFill="1" applyBorder="1" applyAlignment="1" applyProtection="1">
      <alignment horizontal="center" vertical="center"/>
    </xf>
    <xf numFmtId="0" fontId="6" fillId="0" borderId="0" xfId="4" applyFont="1" applyAlignment="1" applyProtection="1">
      <alignment horizontal="right" vertical="center"/>
    </xf>
    <xf numFmtId="0" fontId="1" fillId="0" borderId="0" xfId="4" applyFont="1" applyBorder="1" applyAlignment="1" applyProtection="1">
      <alignment vertical="center"/>
    </xf>
    <xf numFmtId="0" fontId="6" fillId="0" borderId="42" xfId="4" applyFont="1" applyFill="1" applyBorder="1" applyAlignment="1" applyProtection="1">
      <alignment horizontal="right" vertical="center"/>
    </xf>
    <xf numFmtId="0" fontId="6" fillId="0" borderId="0" xfId="4" applyFont="1" applyFill="1" applyBorder="1" applyAlignment="1" applyProtection="1">
      <alignment horizontal="right" vertical="center"/>
    </xf>
    <xf numFmtId="0" fontId="13" fillId="16" borderId="2" xfId="4" applyFont="1" applyFill="1" applyBorder="1" applyAlignment="1" applyProtection="1">
      <alignment horizontal="center" vertical="center" wrapText="1"/>
    </xf>
    <xf numFmtId="0" fontId="13" fillId="16" borderId="5" xfId="4" applyFont="1" applyFill="1" applyBorder="1" applyAlignment="1" applyProtection="1">
      <alignment horizontal="center" vertical="center" wrapText="1"/>
    </xf>
    <xf numFmtId="0" fontId="13" fillId="16" borderId="12" xfId="4" applyFont="1" applyFill="1" applyBorder="1" applyAlignment="1" applyProtection="1">
      <alignment horizontal="center" vertical="center" wrapText="1"/>
    </xf>
    <xf numFmtId="0" fontId="1" fillId="0" borderId="0" xfId="4" applyFont="1" applyAlignment="1" applyProtection="1">
      <alignment vertical="center"/>
    </xf>
    <xf numFmtId="0" fontId="40" fillId="0" borderId="0" xfId="4" applyFont="1" applyAlignment="1" applyProtection="1">
      <alignment horizontal="left" vertical="center"/>
    </xf>
    <xf numFmtId="0" fontId="40" fillId="0" borderId="0" xfId="4" applyFont="1" applyProtection="1"/>
    <xf numFmtId="0" fontId="6" fillId="20" borderId="43" xfId="4" applyFont="1" applyFill="1" applyBorder="1" applyAlignment="1" applyProtection="1">
      <alignment vertical="center"/>
    </xf>
    <xf numFmtId="0" fontId="1" fillId="20" borderId="44" xfId="4" applyFont="1" applyFill="1" applyBorder="1" applyAlignment="1" applyProtection="1">
      <alignment vertical="center"/>
    </xf>
    <xf numFmtId="0" fontId="1" fillId="0" borderId="44" xfId="4" applyFont="1" applyFill="1" applyBorder="1" applyAlignment="1" applyProtection="1">
      <alignment vertical="center"/>
    </xf>
    <xf numFmtId="10" fontId="6" fillId="0" borderId="44" xfId="4" applyNumberFormat="1" applyFont="1" applyFill="1" applyBorder="1" applyAlignment="1" applyProtection="1">
      <alignment vertical="center"/>
    </xf>
    <xf numFmtId="0" fontId="6" fillId="0" borderId="44" xfId="4" applyFont="1" applyFill="1" applyBorder="1" applyAlignment="1" applyProtection="1">
      <alignment vertical="center"/>
    </xf>
    <xf numFmtId="165" fontId="6" fillId="0" borderId="47" xfId="4" applyNumberFormat="1" applyFont="1" applyFill="1" applyBorder="1" applyAlignment="1" applyProtection="1">
      <alignment vertical="center"/>
    </xf>
    <xf numFmtId="0" fontId="14" fillId="2" borderId="0" xfId="4" applyFont="1" applyFill="1"/>
    <xf numFmtId="0" fontId="14" fillId="2" borderId="0" xfId="4" applyFont="1" applyFill="1" applyAlignment="1">
      <alignment vertical="top" wrapText="1"/>
    </xf>
    <xf numFmtId="0" fontId="9" fillId="4" borderId="0" xfId="4" applyFont="1" applyFill="1" applyBorder="1" applyAlignment="1" applyProtection="1"/>
    <xf numFmtId="0" fontId="3" fillId="4" borderId="0" xfId="4" applyFont="1" applyFill="1" applyBorder="1" applyAlignment="1" applyProtection="1"/>
    <xf numFmtId="0" fontId="30" fillId="0" borderId="0" xfId="2" applyFont="1" applyBorder="1" applyAlignment="1" applyProtection="1">
      <alignment vertical="top" wrapText="1"/>
    </xf>
    <xf numFmtId="0" fontId="30" fillId="0" borderId="50" xfId="2" applyFont="1" applyBorder="1" applyAlignment="1" applyProtection="1">
      <alignment vertical="top" wrapText="1"/>
    </xf>
    <xf numFmtId="0" fontId="1" fillId="0" borderId="0" xfId="4" applyAlignment="1" applyProtection="1">
      <alignment vertical="center"/>
    </xf>
    <xf numFmtId="0" fontId="23" fillId="16" borderId="14" xfId="4" applyFont="1" applyFill="1" applyBorder="1" applyAlignment="1" applyProtection="1">
      <alignment vertical="center" wrapText="1"/>
    </xf>
    <xf numFmtId="9" fontId="42" fillId="14" borderId="1" xfId="4" applyNumberFormat="1" applyFont="1" applyFill="1" applyBorder="1" applyAlignment="1" applyProtection="1">
      <alignment horizontal="center" vertical="center"/>
      <protection locked="0"/>
    </xf>
    <xf numFmtId="10" fontId="23" fillId="0" borderId="1" xfId="6" applyNumberFormat="1" applyFont="1" applyBorder="1" applyAlignment="1" applyProtection="1">
      <alignment horizontal="right"/>
    </xf>
    <xf numFmtId="0" fontId="27" fillId="13" borderId="27" xfId="2" applyNumberFormat="1" applyFont="1" applyFill="1" applyBorder="1" applyAlignment="1" applyProtection="1">
      <alignment horizontal="center" vertical="center"/>
      <protection locked="0" hidden="1"/>
    </xf>
    <xf numFmtId="9" fontId="27" fillId="14" borderId="17" xfId="2"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hidden="1"/>
    </xf>
    <xf numFmtId="10" fontId="27" fillId="13" borderId="26" xfId="2" applyNumberFormat="1" applyFont="1" applyFill="1" applyBorder="1" applyAlignment="1" applyProtection="1">
      <alignment horizontal="center" vertical="center"/>
      <protection locked="0"/>
    </xf>
    <xf numFmtId="10" fontId="28" fillId="0" borderId="17" xfId="2" applyNumberFormat="1" applyFont="1" applyBorder="1" applyAlignment="1" applyProtection="1">
      <alignment horizontal="right"/>
    </xf>
    <xf numFmtId="1" fontId="27" fillId="13" borderId="26" xfId="2" applyNumberFormat="1" applyFont="1" applyFill="1" applyBorder="1" applyAlignment="1" applyProtection="1">
      <alignment horizontal="right" vertical="center"/>
      <protection locked="0"/>
    </xf>
    <xf numFmtId="10" fontId="28" fillId="0" borderId="26" xfId="3" applyNumberFormat="1" applyFont="1" applyFill="1" applyBorder="1" applyAlignment="1" applyProtection="1">
      <alignment horizontal="right"/>
    </xf>
    <xf numFmtId="10" fontId="42" fillId="13" borderId="1" xfId="4" applyNumberFormat="1" applyFont="1" applyFill="1" applyBorder="1" applyAlignment="1" applyProtection="1">
      <alignment horizontal="center" vertical="center"/>
      <protection locked="0"/>
    </xf>
    <xf numFmtId="10" fontId="28" fillId="0" borderId="1" xfId="3" applyNumberFormat="1" applyFont="1" applyBorder="1" applyAlignment="1" applyProtection="1">
      <alignment horizontal="right"/>
    </xf>
    <xf numFmtId="1" fontId="27" fillId="13" borderId="1" xfId="2" applyNumberFormat="1" applyFont="1" applyFill="1" applyBorder="1" applyAlignment="1" applyProtection="1">
      <alignment horizontal="right"/>
      <protection locked="0"/>
    </xf>
    <xf numFmtId="10" fontId="28" fillId="0" borderId="29" xfId="3" applyNumberFormat="1" applyFont="1" applyBorder="1" applyAlignment="1" applyProtection="1">
      <alignment horizontal="right"/>
    </xf>
    <xf numFmtId="1" fontId="27" fillId="13" borderId="29" xfId="2" applyNumberFormat="1" applyFont="1" applyFill="1" applyBorder="1" applyAlignment="1" applyProtection="1">
      <alignment horizontal="right" vertical="center"/>
      <protection locked="0"/>
    </xf>
    <xf numFmtId="10" fontId="28" fillId="0" borderId="28" xfId="3" applyNumberFormat="1" applyFont="1" applyFill="1" applyBorder="1" applyAlignment="1" applyProtection="1">
      <alignment horizontal="right"/>
    </xf>
    <xf numFmtId="1" fontId="29" fillId="0" borderId="53" xfId="2" applyNumberFormat="1" applyFont="1" applyBorder="1" applyAlignment="1" applyProtection="1">
      <alignment horizontal="right"/>
    </xf>
    <xf numFmtId="1" fontId="29" fillId="0" borderId="52" xfId="2" applyNumberFormat="1" applyFont="1" applyBorder="1" applyAlignment="1" applyProtection="1">
      <alignment horizontal="right" vertical="center"/>
    </xf>
    <xf numFmtId="10" fontId="28" fillId="0" borderId="1" xfId="2" applyNumberFormat="1" applyFont="1" applyBorder="1" applyAlignment="1" applyProtection="1">
      <alignment horizontal="right" vertical="center"/>
    </xf>
    <xf numFmtId="0" fontId="42" fillId="16" borderId="1" xfId="4" applyFont="1" applyFill="1" applyBorder="1" applyAlignment="1" applyProtection="1">
      <alignment vertical="center" wrapText="1"/>
    </xf>
    <xf numFmtId="0" fontId="42" fillId="13" borderId="1" xfId="4" applyFont="1" applyFill="1" applyBorder="1" applyAlignment="1" applyProtection="1">
      <alignment horizontal="left" vertical="center" wrapText="1"/>
      <protection locked="0"/>
    </xf>
    <xf numFmtId="0" fontId="27" fillId="14" borderId="27" xfId="2" applyFont="1" applyFill="1" applyBorder="1" applyAlignment="1" applyProtection="1">
      <alignment horizontal="left" vertical="center" wrapText="1"/>
      <protection locked="0"/>
    </xf>
    <xf numFmtId="0" fontId="27" fillId="14" borderId="1" xfId="2" applyFont="1" applyFill="1" applyBorder="1" applyAlignment="1" applyProtection="1">
      <alignment horizontal="left" vertical="center" wrapText="1"/>
      <protection locked="0"/>
    </xf>
    <xf numFmtId="0" fontId="27" fillId="14" borderId="1" xfId="2" applyFont="1" applyFill="1" applyBorder="1" applyProtection="1">
      <protection locked="0"/>
    </xf>
    <xf numFmtId="9" fontId="0" fillId="0" borderId="18" xfId="6" applyFont="1" applyBorder="1" applyAlignment="1" applyProtection="1">
      <alignment horizontal="left" vertical="center"/>
    </xf>
    <xf numFmtId="1" fontId="27" fillId="13" borderId="1" xfId="2" applyNumberFormat="1" applyFont="1" applyFill="1" applyBorder="1" applyAlignment="1" applyProtection="1">
      <alignment horizontal="right" vertical="center"/>
      <protection locked="0"/>
    </xf>
    <xf numFmtId="10" fontId="28" fillId="0" borderId="11" xfId="3" applyNumberFormat="1" applyFont="1" applyFill="1" applyBorder="1" applyAlignment="1" applyProtection="1">
      <alignment horizontal="right"/>
    </xf>
    <xf numFmtId="0" fontId="1" fillId="0" borderId="55" xfId="4" applyBorder="1" applyAlignment="1" applyProtection="1">
      <alignment vertical="center"/>
    </xf>
    <xf numFmtId="0" fontId="1" fillId="0" borderId="0" xfId="4" applyBorder="1" applyAlignment="1" applyProtection="1">
      <alignment vertical="center"/>
    </xf>
    <xf numFmtId="0" fontId="42" fillId="13" borderId="1" xfId="4"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xf>
    <xf numFmtId="0" fontId="27" fillId="13" borderId="27" xfId="2" applyNumberFormat="1" applyFont="1" applyFill="1" applyBorder="1" applyAlignment="1" applyProtection="1">
      <alignment horizontal="center" vertical="center"/>
      <protection locked="0"/>
    </xf>
    <xf numFmtId="0" fontId="42" fillId="13" borderId="14" xfId="4" applyNumberFormat="1" applyFont="1" applyFill="1" applyBorder="1" applyAlignment="1" applyProtection="1">
      <alignment horizontal="center" vertical="center"/>
      <protection locked="0"/>
    </xf>
    <xf numFmtId="0" fontId="17" fillId="21" borderId="0" xfId="1" applyFont="1" applyFill="1" applyBorder="1" applyProtection="1"/>
    <xf numFmtId="10" fontId="38" fillId="20" borderId="8" xfId="4" applyNumberFormat="1" applyFont="1" applyFill="1" applyBorder="1" applyAlignment="1" applyProtection="1">
      <alignment horizontal="center" vertical="center" wrapText="1"/>
    </xf>
    <xf numFmtId="10" fontId="21" fillId="0" borderId="44" xfId="4" applyNumberFormat="1" applyFont="1" applyFill="1" applyBorder="1" applyAlignment="1" applyProtection="1">
      <alignment vertical="center"/>
    </xf>
    <xf numFmtId="10" fontId="21" fillId="0" borderId="0" xfId="4" applyNumberFormat="1" applyFont="1" applyAlignment="1" applyProtection="1">
      <alignment horizontal="left" vertical="center"/>
    </xf>
    <xf numFmtId="0" fontId="1" fillId="16" borderId="1" xfId="4" applyFont="1" applyFill="1" applyBorder="1"/>
    <xf numFmtId="0" fontId="1" fillId="16" borderId="1" xfId="1" applyFont="1" applyFill="1" applyBorder="1" applyAlignment="1" applyProtection="1">
      <alignment vertical="center" wrapText="1"/>
    </xf>
    <xf numFmtId="0" fontId="1" fillId="11" borderId="1" xfId="1" applyFont="1" applyFill="1" applyBorder="1" applyAlignment="1" applyProtection="1">
      <alignment vertical="center" wrapText="1"/>
    </xf>
    <xf numFmtId="0" fontId="1" fillId="11" borderId="1" xfId="1" applyFont="1" applyFill="1" applyBorder="1" applyAlignment="1" applyProtection="1">
      <alignment horizontal="left" vertical="center" wrapText="1"/>
    </xf>
    <xf numFmtId="0" fontId="1" fillId="0" borderId="0" xfId="4"/>
    <xf numFmtId="0" fontId="1" fillId="22" borderId="1" xfId="4" applyFill="1" applyBorder="1"/>
    <xf numFmtId="0" fontId="1" fillId="0" borderId="0" xfId="4" applyFill="1"/>
    <xf numFmtId="0" fontId="1" fillId="0" borderId="0" xfId="4" applyFill="1" applyBorder="1"/>
    <xf numFmtId="0" fontId="23" fillId="10" borderId="1" xfId="2" applyNumberFormat="1" applyFont="1" applyFill="1" applyBorder="1" applyAlignment="1" applyProtection="1">
      <alignment vertical="center" wrapText="1"/>
    </xf>
    <xf numFmtId="0" fontId="42" fillId="16" borderId="1" xfId="4" applyNumberFormat="1" applyFont="1" applyFill="1" applyBorder="1" applyAlignment="1" applyProtection="1">
      <alignment vertical="center" wrapText="1"/>
      <protection hidden="1"/>
    </xf>
    <xf numFmtId="0" fontId="42" fillId="16" borderId="1" xfId="4" applyNumberFormat="1" applyFont="1" applyFill="1" applyBorder="1" applyAlignment="1" applyProtection="1">
      <alignment horizontal="center" vertical="center" wrapText="1"/>
      <protection hidden="1"/>
    </xf>
    <xf numFmtId="0" fontId="1" fillId="22" borderId="1" xfId="4" applyNumberFormat="1" applyFill="1" applyBorder="1"/>
    <xf numFmtId="0" fontId="42" fillId="22" borderId="1" xfId="4" applyNumberFormat="1" applyFont="1" applyFill="1" applyBorder="1" applyAlignment="1" applyProtection="1">
      <alignment horizontal="left" vertical="center" wrapText="1"/>
      <protection locked="0"/>
    </xf>
    <xf numFmtId="0" fontId="1" fillId="0" borderId="0" xfId="4" applyAlignment="1" applyProtection="1">
      <alignment vertical="center"/>
      <protection hidden="1"/>
    </xf>
    <xf numFmtId="0" fontId="42" fillId="13" borderId="1" xfId="4" applyNumberFormat="1" applyFont="1" applyFill="1" applyBorder="1" applyAlignment="1" applyProtection="1">
      <alignment horizontal="left" vertical="center" wrapText="1"/>
      <protection locked="0"/>
    </xf>
    <xf numFmtId="0" fontId="1" fillId="0" borderId="0" xfId="4" applyNumberFormat="1"/>
    <xf numFmtId="0" fontId="1" fillId="13" borderId="1" xfId="4" applyNumberFormat="1" applyFill="1" applyBorder="1"/>
    <xf numFmtId="0" fontId="42" fillId="13" borderId="18" xfId="4" applyFont="1" applyFill="1" applyBorder="1" applyAlignment="1" applyProtection="1">
      <alignment horizontal="left" vertical="center" wrapText="1"/>
      <protection locked="0"/>
    </xf>
    <xf numFmtId="0" fontId="9" fillId="4" borderId="57" xfId="0" applyFont="1" applyFill="1" applyBorder="1" applyAlignment="1" applyProtection="1">
      <alignment vertical="center"/>
    </xf>
    <xf numFmtId="9" fontId="21" fillId="0" borderId="47" xfId="5" applyFont="1" applyFill="1" applyBorder="1" applyProtection="1"/>
    <xf numFmtId="0" fontId="42" fillId="21" borderId="18" xfId="4" applyFont="1" applyFill="1" applyBorder="1" applyAlignment="1" applyProtection="1">
      <alignment horizontal="left" vertical="center"/>
    </xf>
    <xf numFmtId="0" fontId="42" fillId="21" borderId="31" xfId="4" applyFont="1" applyFill="1" applyBorder="1" applyAlignment="1" applyProtection="1">
      <alignment horizontal="left" vertical="center"/>
    </xf>
    <xf numFmtId="0" fontId="42" fillId="21" borderId="55" xfId="4" applyFont="1" applyFill="1" applyBorder="1" applyAlignment="1" applyProtection="1">
      <alignment horizontal="left" vertical="center"/>
    </xf>
    <xf numFmtId="0" fontId="42" fillId="16" borderId="1" xfId="4" applyFont="1" applyFill="1" applyBorder="1" applyAlignment="1" applyProtection="1">
      <alignment horizontal="left" vertical="center" wrapText="1"/>
    </xf>
    <xf numFmtId="0" fontId="42" fillId="21" borderId="51" xfId="4" applyFont="1" applyFill="1" applyBorder="1" applyAlignment="1" applyProtection="1">
      <alignment horizontal="left" vertical="center"/>
    </xf>
    <xf numFmtId="0" fontId="42" fillId="0" borderId="18" xfId="4" applyFont="1" applyFill="1" applyBorder="1" applyAlignment="1" applyProtection="1">
      <alignment horizontal="left" vertical="center"/>
    </xf>
    <xf numFmtId="0" fontId="42" fillId="21" borderId="0" xfId="4" applyFont="1" applyFill="1" applyBorder="1" applyAlignment="1" applyProtection="1">
      <alignment horizontal="left" vertical="center"/>
    </xf>
    <xf numFmtId="0" fontId="0" fillId="4" borderId="0" xfId="0" applyFill="1" applyBorder="1" applyProtection="1"/>
    <xf numFmtId="0" fontId="9" fillId="4" borderId="0" xfId="0" applyFont="1" applyFill="1" applyBorder="1" applyProtection="1"/>
    <xf numFmtId="0" fontId="3" fillId="4" borderId="0" xfId="0" applyFont="1" applyFill="1" applyBorder="1" applyAlignment="1" applyProtection="1"/>
    <xf numFmtId="0" fontId="7" fillId="4" borderId="0" xfId="1" applyFont="1" applyFill="1" applyAlignment="1" applyProtection="1">
      <alignment vertical="center"/>
    </xf>
    <xf numFmtId="0" fontId="2" fillId="4" borderId="0" xfId="1" applyFont="1" applyFill="1" applyProtection="1"/>
    <xf numFmtId="0" fontId="1"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xf>
    <xf numFmtId="0" fontId="12" fillId="3" borderId="11" xfId="1" applyFont="1" applyFill="1" applyBorder="1" applyAlignment="1" applyProtection="1">
      <alignment horizontal="center" vertical="center"/>
    </xf>
    <xf numFmtId="0" fontId="12" fillId="3" borderId="8" xfId="1" applyFont="1" applyFill="1" applyBorder="1" applyAlignment="1" applyProtection="1">
      <alignment horizontal="center" vertical="center" wrapText="1"/>
    </xf>
    <xf numFmtId="0" fontId="12" fillId="3" borderId="8" xfId="1" applyFont="1" applyFill="1" applyBorder="1" applyAlignment="1" applyProtection="1">
      <alignment horizontal="center" vertical="center"/>
    </xf>
    <xf numFmtId="0" fontId="12" fillId="3" borderId="9" xfId="1" applyFont="1" applyFill="1" applyBorder="1" applyAlignment="1" applyProtection="1">
      <alignment horizontal="center" vertical="center"/>
    </xf>
    <xf numFmtId="0" fontId="6" fillId="4" borderId="0" xfId="0" applyFont="1" applyFill="1" applyProtection="1"/>
    <xf numFmtId="0" fontId="5" fillId="4" borderId="0" xfId="1" applyFont="1" applyFill="1" applyAlignment="1" applyProtection="1">
      <alignment horizontal="center"/>
    </xf>
    <xf numFmtId="0" fontId="1" fillId="4" borderId="0" xfId="1" applyFill="1" applyProtection="1"/>
    <xf numFmtId="0" fontId="3" fillId="2" borderId="3" xfId="1" applyFont="1" applyFill="1" applyBorder="1" applyAlignment="1" applyProtection="1">
      <alignment horizontal="left"/>
    </xf>
    <xf numFmtId="0" fontId="1" fillId="4" borderId="6" xfId="1" applyFill="1" applyBorder="1" applyAlignment="1" applyProtection="1">
      <alignment horizontal="right"/>
    </xf>
    <xf numFmtId="0" fontId="1" fillId="4" borderId="7" xfId="1" applyFill="1" applyBorder="1" applyAlignment="1" applyProtection="1">
      <alignment horizontal="right"/>
    </xf>
    <xf numFmtId="0" fontId="3" fillId="2" borderId="13" xfId="1" applyFont="1" applyFill="1" applyBorder="1" applyAlignment="1" applyProtection="1">
      <alignment horizontal="left"/>
    </xf>
    <xf numFmtId="0" fontId="1" fillId="4" borderId="1" xfId="1" applyFill="1" applyBorder="1" applyAlignment="1" applyProtection="1">
      <alignment horizontal="right"/>
    </xf>
    <xf numFmtId="0" fontId="1" fillId="4" borderId="11" xfId="1" applyFill="1" applyBorder="1" applyAlignment="1" applyProtection="1">
      <alignment horizontal="right"/>
    </xf>
    <xf numFmtId="0" fontId="3" fillId="2" borderId="4" xfId="1" applyFont="1" applyFill="1" applyBorder="1" applyAlignment="1" applyProtection="1">
      <alignment horizontal="left"/>
    </xf>
    <xf numFmtId="0" fontId="1" fillId="4" borderId="8" xfId="1" applyFill="1" applyBorder="1" applyAlignment="1" applyProtection="1">
      <alignment horizontal="right"/>
    </xf>
    <xf numFmtId="0" fontId="1" fillId="4" borderId="9" xfId="1" applyFill="1" applyBorder="1" applyAlignment="1" applyProtection="1">
      <alignment horizontal="right"/>
    </xf>
    <xf numFmtId="0" fontId="6" fillId="4" borderId="0" xfId="1" applyFont="1" applyFill="1" applyProtection="1"/>
    <xf numFmtId="0" fontId="5" fillId="4" borderId="0" xfId="1" applyFont="1" applyFill="1" applyAlignment="1" applyProtection="1">
      <alignment horizontal="right"/>
    </xf>
    <xf numFmtId="0" fontId="1" fillId="4" borderId="0" xfId="1" applyFill="1" applyAlignment="1" applyProtection="1">
      <alignment horizontal="right"/>
    </xf>
    <xf numFmtId="0" fontId="4" fillId="4" borderId="5" xfId="1" applyFont="1" applyFill="1" applyBorder="1" applyAlignment="1" applyProtection="1">
      <alignment horizontal="right"/>
    </xf>
    <xf numFmtId="0" fontId="4" fillId="4" borderId="12" xfId="1" applyFont="1" applyFill="1" applyBorder="1" applyAlignment="1" applyProtection="1">
      <alignment horizontal="right"/>
    </xf>
    <xf numFmtId="0" fontId="20" fillId="0" borderId="5" xfId="1" applyFont="1" applyFill="1" applyBorder="1" applyAlignment="1" applyProtection="1">
      <alignment horizontal="right"/>
    </xf>
    <xf numFmtId="0" fontId="9" fillId="4" borderId="0" xfId="0" applyFont="1" applyFill="1" applyBorder="1" applyAlignment="1" applyProtection="1"/>
    <xf numFmtId="0" fontId="10" fillId="4" borderId="0" xfId="0" applyFont="1" applyFill="1" applyBorder="1" applyAlignment="1" applyProtection="1"/>
    <xf numFmtId="0" fontId="11" fillId="4" borderId="0" xfId="0" applyFont="1" applyFill="1" applyBorder="1" applyAlignment="1" applyProtection="1"/>
    <xf numFmtId="0" fontId="10" fillId="0" borderId="0" xfId="0" applyFont="1" applyBorder="1" applyAlignment="1" applyProtection="1"/>
    <xf numFmtId="0" fontId="1" fillId="8" borderId="6"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0" fillId="3" borderId="1" xfId="0" applyFill="1" applyBorder="1" applyAlignment="1" applyProtection="1">
      <alignment horizontal="center" vertical="center" wrapText="1"/>
    </xf>
    <xf numFmtId="0" fontId="0" fillId="3" borderId="11" xfId="0" applyFill="1" applyBorder="1" applyAlignment="1" applyProtection="1">
      <alignment horizontal="center" vertical="center" wrapText="1"/>
    </xf>
    <xf numFmtId="0" fontId="3" fillId="21" borderId="56" xfId="1" applyFont="1" applyFill="1" applyBorder="1" applyAlignment="1" applyProtection="1">
      <alignment horizontal="left"/>
    </xf>
    <xf numFmtId="0" fontId="0" fillId="21" borderId="56" xfId="0" applyFill="1" applyBorder="1" applyAlignment="1" applyProtection="1"/>
    <xf numFmtId="0" fontId="16" fillId="21" borderId="0" xfId="1" applyFont="1" applyFill="1" applyBorder="1" applyProtection="1"/>
    <xf numFmtId="0" fontId="12" fillId="4" borderId="0" xfId="0" applyFont="1" applyFill="1" applyAlignment="1" applyProtection="1"/>
    <xf numFmtId="0" fontId="0" fillId="0" borderId="0" xfId="0" applyProtection="1"/>
    <xf numFmtId="0" fontId="1" fillId="4" borderId="0" xfId="0" applyFont="1" applyFill="1" applyBorder="1" applyProtection="1">
      <protection locked="0"/>
    </xf>
    <xf numFmtId="9" fontId="16" fillId="15" borderId="27" xfId="2" applyNumberFormat="1" applyFont="1" applyFill="1" applyBorder="1" applyAlignment="1" applyProtection="1">
      <alignment horizontal="center" vertical="center"/>
      <protection locked="0"/>
    </xf>
    <xf numFmtId="0" fontId="1" fillId="9" borderId="1" xfId="1" applyFont="1" applyFill="1" applyBorder="1" applyAlignment="1" applyProtection="1">
      <alignment vertical="center" wrapText="1"/>
    </xf>
    <xf numFmtId="0" fontId="1" fillId="16" borderId="1" xfId="4" applyNumberFormat="1" applyFont="1" applyFill="1" applyBorder="1" applyAlignment="1">
      <alignment vertical="center"/>
    </xf>
    <xf numFmtId="0" fontId="1" fillId="16" borderId="1" xfId="1" applyNumberFormat="1" applyFont="1" applyFill="1" applyBorder="1" applyAlignment="1" applyProtection="1">
      <alignment vertical="center" wrapText="1"/>
    </xf>
    <xf numFmtId="0" fontId="1" fillId="16" borderId="1" xfId="4" applyNumberFormat="1" applyFont="1" applyFill="1" applyBorder="1" applyAlignment="1">
      <alignment vertical="center" wrapText="1"/>
    </xf>
    <xf numFmtId="0" fontId="36" fillId="16" borderId="1" xfId="4" applyNumberFormat="1" applyFont="1" applyFill="1" applyBorder="1" applyAlignment="1" applyProtection="1">
      <alignment horizontal="center" vertical="center" wrapText="1"/>
    </xf>
    <xf numFmtId="0" fontId="1" fillId="16" borderId="1" xfId="1" applyNumberFormat="1" applyFont="1" applyFill="1" applyBorder="1" applyAlignment="1" applyProtection="1">
      <alignment horizontal="left" vertical="center" wrapText="1"/>
    </xf>
    <xf numFmtId="0" fontId="1" fillId="0" borderId="51" xfId="4" applyNumberFormat="1" applyFill="1" applyBorder="1"/>
    <xf numFmtId="0" fontId="1" fillId="0" borderId="0" xfId="4" applyNumberFormat="1" applyFill="1" applyBorder="1"/>
    <xf numFmtId="49" fontId="42" fillId="13" borderId="1" xfId="4" applyNumberFormat="1" applyFont="1" applyFill="1" applyBorder="1" applyAlignment="1" applyProtection="1">
      <alignment horizontal="center" vertical="center"/>
      <protection locked="0"/>
    </xf>
    <xf numFmtId="49" fontId="27" fillId="13" borderId="27" xfId="2" applyNumberFormat="1" applyFont="1" applyFill="1" applyBorder="1" applyAlignment="1" applyProtection="1">
      <alignment horizontal="center" vertical="center"/>
      <protection locked="0" hidden="1"/>
    </xf>
    <xf numFmtId="10" fontId="1" fillId="4" borderId="0" xfId="4" applyNumberFormat="1" applyFont="1" applyFill="1" applyBorder="1" applyProtection="1"/>
    <xf numFmtId="10" fontId="1" fillId="4" borderId="0" xfId="4" applyNumberFormat="1" applyFont="1" applyFill="1" applyProtection="1"/>
    <xf numFmtId="10" fontId="33" fillId="3" borderId="8" xfId="4" applyNumberFormat="1" applyFont="1" applyFill="1" applyBorder="1" applyAlignment="1" applyProtection="1">
      <alignment horizontal="center" vertical="center" wrapText="1"/>
    </xf>
    <xf numFmtId="10" fontId="34" fillId="0" borderId="0" xfId="4" applyNumberFormat="1" applyFont="1" applyFill="1" applyBorder="1" applyAlignment="1" applyProtection="1">
      <alignment horizontal="center" vertical="center" wrapText="1"/>
    </xf>
    <xf numFmtId="10" fontId="1" fillId="0" borderId="1" xfId="5" applyNumberFormat="1" applyFont="1" applyFill="1" applyBorder="1" applyProtection="1"/>
    <xf numFmtId="10" fontId="1" fillId="0" borderId="8" xfId="5" applyNumberFormat="1" applyFont="1" applyFill="1" applyBorder="1" applyProtection="1"/>
    <xf numFmtId="10" fontId="21" fillId="0" borderId="5" xfId="5" applyNumberFormat="1" applyFont="1" applyFill="1" applyBorder="1" applyProtection="1"/>
    <xf numFmtId="10" fontId="19" fillId="4" borderId="0" xfId="4" applyNumberFormat="1" applyFont="1" applyFill="1" applyBorder="1" applyProtection="1"/>
    <xf numFmtId="10" fontId="1" fillId="0" borderId="6" xfId="5" applyNumberFormat="1" applyFont="1" applyFill="1" applyBorder="1" applyProtection="1"/>
    <xf numFmtId="0" fontId="19" fillId="4" borderId="0" xfId="4" applyNumberFormat="1" applyFont="1" applyFill="1" applyBorder="1" applyProtection="1"/>
    <xf numFmtId="0" fontId="1" fillId="0" borderId="0" xfId="4" applyFont="1" applyProtection="1">
      <protection locked="0"/>
    </xf>
    <xf numFmtId="10" fontId="6" fillId="0" borderId="0" xfId="4" applyNumberFormat="1" applyFont="1" applyProtection="1">
      <protection locked="0"/>
    </xf>
    <xf numFmtId="0" fontId="23" fillId="10" borderId="1" xfId="2"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10" fontId="6" fillId="0" borderId="0" xfId="4" applyNumberFormat="1" applyFont="1" applyFill="1" applyBorder="1" applyAlignment="1" applyProtection="1">
      <alignment horizontal="right" vertical="center"/>
    </xf>
    <xf numFmtId="0" fontId="24" fillId="0" borderId="0" xfId="2" applyFill="1" applyBorder="1" applyProtection="1"/>
    <xf numFmtId="9" fontId="1" fillId="0" borderId="0" xfId="3" applyFont="1" applyFill="1" applyBorder="1" applyAlignment="1" applyProtection="1">
      <alignment horizontal="left" vertical="center"/>
    </xf>
    <xf numFmtId="0" fontId="27" fillId="0" borderId="0" xfId="2" applyFont="1" applyFill="1" applyBorder="1" applyAlignment="1" applyProtection="1">
      <alignment horizontal="left"/>
    </xf>
    <xf numFmtId="0" fontId="27" fillId="0" borderId="0" xfId="2" applyFont="1" applyFill="1" applyBorder="1" applyProtection="1"/>
    <xf numFmtId="10" fontId="28" fillId="0" borderId="0" xfId="2" applyNumberFormat="1" applyFont="1" applyFill="1" applyBorder="1" applyAlignment="1" applyProtection="1">
      <alignment horizontal="right" vertical="center"/>
    </xf>
    <xf numFmtId="10" fontId="28" fillId="0" borderId="0" xfId="2" applyNumberFormat="1" applyFont="1" applyFill="1" applyBorder="1" applyAlignment="1" applyProtection="1">
      <alignment horizontal="right"/>
    </xf>
    <xf numFmtId="0" fontId="23" fillId="0" borderId="0" xfId="2" applyFont="1" applyFill="1" applyBorder="1" applyAlignment="1" applyProtection="1">
      <alignment vertical="center" wrapText="1"/>
    </xf>
    <xf numFmtId="10" fontId="28" fillId="0" borderId="1" xfId="3" applyNumberFormat="1" applyFont="1" applyFill="1" applyBorder="1" applyAlignment="1" applyProtection="1">
      <alignment horizontal="right"/>
    </xf>
    <xf numFmtId="1" fontId="29" fillId="0" borderId="0" xfId="2" applyNumberFormat="1" applyFont="1" applyFill="1" applyBorder="1" applyAlignment="1" applyProtection="1">
      <alignment horizontal="right" vertical="center"/>
    </xf>
    <xf numFmtId="0" fontId="23" fillId="0" borderId="0" xfId="2" applyFont="1" applyFill="1" applyBorder="1" applyAlignment="1" applyProtection="1">
      <alignment horizontal="right" vertical="center"/>
    </xf>
    <xf numFmtId="9" fontId="16" fillId="15" borderId="1" xfId="2" applyNumberFormat="1"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23" fillId="23" borderId="14" xfId="2" applyFont="1" applyFill="1" applyBorder="1" applyAlignment="1" applyProtection="1">
      <alignment horizontal="center" vertical="center" wrapText="1"/>
    </xf>
    <xf numFmtId="1" fontId="29" fillId="0" borderId="1" xfId="4" applyNumberFormat="1" applyFont="1" applyFill="1" applyBorder="1" applyAlignment="1" applyProtection="1">
      <alignment horizontal="right"/>
    </xf>
    <xf numFmtId="0" fontId="23" fillId="10" borderId="15" xfId="2" applyFont="1" applyFill="1" applyBorder="1" applyAlignment="1" applyProtection="1">
      <alignment horizontal="center" vertical="center" wrapText="1"/>
    </xf>
    <xf numFmtId="1" fontId="29" fillId="0" borderId="15" xfId="4" applyNumberFormat="1" applyFont="1" applyFill="1" applyBorder="1" applyAlignment="1" applyProtection="1">
      <alignment horizontal="right"/>
    </xf>
    <xf numFmtId="0" fontId="23" fillId="11" borderId="13" xfId="2" applyFont="1" applyFill="1" applyBorder="1" applyAlignment="1" applyProtection="1">
      <alignment horizontal="center" vertical="center" wrapText="1"/>
    </xf>
    <xf numFmtId="1" fontId="29" fillId="0" borderId="0" xfId="4" applyNumberFormat="1" applyFont="1" applyFill="1" applyBorder="1" applyAlignment="1" applyProtection="1">
      <alignment horizontal="right"/>
    </xf>
    <xf numFmtId="0" fontId="43" fillId="0" borderId="0" xfId="4" applyFont="1" applyAlignment="1" applyProtection="1">
      <alignment horizontal="left"/>
    </xf>
    <xf numFmtId="0" fontId="21" fillId="0" borderId="0" xfId="4" applyFont="1" applyAlignment="1" applyProtection="1">
      <alignment horizontal="left" vertical="center"/>
    </xf>
    <xf numFmtId="0" fontId="43" fillId="0" borderId="0" xfId="4" applyFont="1" applyAlignment="1" applyProtection="1">
      <alignment horizontal="left" vertical="center"/>
    </xf>
    <xf numFmtId="165" fontId="21" fillId="0" borderId="0" xfId="4" applyNumberFormat="1" applyFont="1" applyAlignment="1" applyProtection="1">
      <alignment horizontal="left" vertical="center"/>
    </xf>
    <xf numFmtId="14" fontId="23" fillId="10" borderId="1" xfId="2" applyNumberFormat="1" applyFont="1" applyFill="1" applyBorder="1" applyAlignment="1" applyProtection="1">
      <alignment horizontal="center" vertical="center" wrapText="1"/>
    </xf>
    <xf numFmtId="1" fontId="1" fillId="13" borderId="13" xfId="4" applyNumberFormat="1" applyFont="1" applyFill="1" applyBorder="1" applyAlignment="1" applyProtection="1">
      <alignment horizontal="right"/>
      <protection locked="0"/>
    </xf>
    <xf numFmtId="1" fontId="1" fillId="13" borderId="1" xfId="4" applyNumberFormat="1" applyFont="1" applyFill="1" applyBorder="1" applyAlignment="1" applyProtection="1">
      <alignment horizontal="right"/>
      <protection locked="0"/>
    </xf>
    <xf numFmtId="0" fontId="44" fillId="0" borderId="0" xfId="7" applyFont="1" applyBorder="1" applyAlignment="1" applyProtection="1">
      <alignment vertical="center"/>
    </xf>
    <xf numFmtId="0" fontId="1" fillId="13" borderId="43" xfId="4" applyFont="1" applyFill="1" applyBorder="1" applyAlignment="1" applyProtection="1">
      <alignment vertical="center"/>
      <protection locked="0"/>
    </xf>
    <xf numFmtId="0" fontId="1" fillId="13" borderId="44" xfId="4" applyFont="1" applyFill="1" applyBorder="1" applyAlignment="1" applyProtection="1">
      <alignment vertical="center"/>
      <protection locked="0"/>
    </xf>
    <xf numFmtId="0" fontId="1" fillId="13" borderId="47" xfId="4" applyFont="1" applyFill="1" applyBorder="1" applyAlignment="1" applyProtection="1">
      <alignment vertical="center"/>
      <protection locked="0"/>
    </xf>
    <xf numFmtId="0" fontId="42" fillId="0" borderId="0" xfId="4" applyNumberFormat="1" applyFont="1" applyFill="1" applyBorder="1" applyAlignment="1" applyProtection="1">
      <alignment horizontal="left" vertical="center" wrapText="1"/>
      <protection locked="0"/>
    </xf>
    <xf numFmtId="0" fontId="1" fillId="0" borderId="0" xfId="4" applyNumberFormat="1" applyAlignment="1" applyProtection="1">
      <alignment vertical="center"/>
      <protection hidden="1"/>
    </xf>
    <xf numFmtId="0" fontId="1" fillId="0" borderId="0" xfId="4" applyNumberFormat="1" applyFill="1" applyAlignment="1" applyProtection="1">
      <alignment vertical="center"/>
      <protection hidden="1"/>
    </xf>
    <xf numFmtId="0" fontId="1" fillId="0" borderId="0" xfId="4" applyNumberFormat="1" applyFill="1"/>
    <xf numFmtId="0" fontId="1" fillId="24" borderId="0" xfId="4" applyFont="1" applyFill="1" applyProtection="1"/>
    <xf numFmtId="166" fontId="1" fillId="22" borderId="1" xfId="4" applyNumberFormat="1" applyFill="1" applyBorder="1"/>
    <xf numFmtId="166" fontId="1" fillId="13" borderId="1" xfId="4" applyNumberFormat="1" applyFill="1" applyBorder="1"/>
    <xf numFmtId="0" fontId="9" fillId="0" borderId="0" xfId="0" applyFont="1" applyFill="1" applyAlignment="1" applyProtection="1">
      <alignment vertical="center"/>
    </xf>
    <xf numFmtId="0" fontId="45" fillId="0" borderId="0" xfId="4" applyFont="1" applyAlignment="1" applyProtection="1">
      <alignment horizontal="left" vertical="center"/>
    </xf>
    <xf numFmtId="0" fontId="46" fillId="0" borderId="0" xfId="2" applyFont="1" applyAlignment="1" applyProtection="1">
      <alignment vertical="top"/>
      <protection locked="0"/>
    </xf>
    <xf numFmtId="0" fontId="44" fillId="21" borderId="18" xfId="7" applyFont="1" applyFill="1" applyBorder="1" applyAlignment="1" applyProtection="1">
      <alignment horizontal="right"/>
    </xf>
    <xf numFmtId="10" fontId="44" fillId="21" borderId="31" xfId="7" applyNumberFormat="1" applyFont="1" applyFill="1" applyBorder="1" applyAlignment="1" applyProtection="1">
      <alignment horizontal="right"/>
    </xf>
    <xf numFmtId="0" fontId="3" fillId="4" borderId="0" xfId="0" applyFont="1" applyFill="1" applyBorder="1" applyAlignment="1" applyProtection="1">
      <alignment horizontal="left"/>
    </xf>
    <xf numFmtId="0" fontId="3" fillId="4" borderId="0" xfId="4" applyFont="1" applyFill="1" applyBorder="1" applyAlignment="1" applyProtection="1">
      <alignment horizontal="left"/>
    </xf>
    <xf numFmtId="0" fontId="9" fillId="0" borderId="0" xfId="4" applyFont="1" applyFill="1" applyBorder="1" applyAlignment="1" applyProtection="1">
      <alignment horizontal="left"/>
    </xf>
    <xf numFmtId="0" fontId="0" fillId="4" borderId="0" xfId="0" applyFill="1" applyBorder="1" applyAlignment="1" applyProtection="1">
      <alignment horizontal="left"/>
    </xf>
    <xf numFmtId="0" fontId="47" fillId="19" borderId="0" xfId="4" applyFont="1" applyFill="1"/>
    <xf numFmtId="0" fontId="48" fillId="19" borderId="0" xfId="4" applyFont="1" applyFill="1"/>
    <xf numFmtId="0" fontId="49" fillId="19" borderId="0" xfId="4" applyFont="1" applyFill="1"/>
    <xf numFmtId="0" fontId="50" fillId="19" borderId="0" xfId="4" applyFont="1" applyFill="1"/>
    <xf numFmtId="0" fontId="51" fillId="19" borderId="0" xfId="4" applyFont="1" applyFill="1"/>
    <xf numFmtId="10" fontId="36" fillId="15" borderId="2" xfId="4" applyNumberFormat="1" applyFont="1" applyFill="1" applyBorder="1" applyAlignment="1" applyProtection="1">
      <alignment horizontal="center" vertical="center" wrapText="1"/>
    </xf>
    <xf numFmtId="0" fontId="36" fillId="19" borderId="12" xfId="4" applyFont="1" applyFill="1" applyBorder="1" applyAlignment="1" applyProtection="1">
      <alignment horizontal="center" vertical="center" wrapText="1"/>
    </xf>
    <xf numFmtId="10" fontId="36" fillId="16" borderId="2" xfId="4" applyNumberFormat="1"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0" fontId="52" fillId="19" borderId="0" xfId="4" applyFont="1" applyFill="1"/>
    <xf numFmtId="0" fontId="23" fillId="11" borderId="11" xfId="2" applyFont="1" applyFill="1" applyBorder="1" applyAlignment="1" applyProtection="1">
      <alignment horizontal="center" vertical="center" wrapText="1"/>
    </xf>
    <xf numFmtId="10" fontId="28" fillId="0" borderId="69" xfId="2" applyNumberFormat="1" applyFont="1" applyFill="1" applyBorder="1" applyAlignment="1" applyProtection="1">
      <alignment horizontal="right" vertical="center"/>
    </xf>
    <xf numFmtId="10" fontId="28" fillId="0" borderId="69" xfId="2" applyNumberFormat="1" applyFont="1" applyFill="1" applyBorder="1" applyAlignment="1" applyProtection="1">
      <alignment horizontal="right"/>
    </xf>
    <xf numFmtId="10" fontId="6" fillId="0" borderId="69" xfId="4" applyNumberFormat="1" applyFont="1" applyFill="1" applyBorder="1" applyAlignment="1" applyProtection="1">
      <alignment horizontal="right" vertical="center"/>
    </xf>
    <xf numFmtId="1" fontId="29" fillId="10" borderId="9" xfId="4" applyNumberFormat="1" applyFont="1" applyFill="1" applyBorder="1" applyAlignment="1" applyProtection="1">
      <alignment horizontal="right"/>
    </xf>
    <xf numFmtId="0" fontId="54" fillId="0" borderId="0" xfId="2" applyFont="1" applyFill="1" applyBorder="1" applyAlignment="1" applyProtection="1">
      <alignment horizontal="left"/>
    </xf>
    <xf numFmtId="0" fontId="27" fillId="14" borderId="17" xfId="2" applyFont="1" applyFill="1" applyBorder="1" applyProtection="1">
      <protection locked="0"/>
    </xf>
    <xf numFmtId="0" fontId="28" fillId="16" borderId="1" xfId="4" applyFont="1" applyFill="1" applyBorder="1" applyAlignment="1" applyProtection="1">
      <alignment vertical="center" wrapText="1"/>
    </xf>
    <xf numFmtId="0" fontId="28" fillId="10" borderId="1" xfId="4" applyFont="1" applyFill="1" applyBorder="1" applyAlignment="1" applyProtection="1">
      <alignment vertical="center" wrapText="1"/>
    </xf>
    <xf numFmtId="49" fontId="27" fillId="13" borderId="1" xfId="4" applyNumberFormat="1" applyFont="1" applyFill="1" applyBorder="1" applyAlignment="1" applyProtection="1">
      <alignment horizontal="center" vertical="center"/>
      <protection locked="0"/>
    </xf>
    <xf numFmtId="0" fontId="27" fillId="13" borderId="1" xfId="4" applyNumberFormat="1" applyFont="1" applyFill="1" applyBorder="1" applyAlignment="1" applyProtection="1">
      <alignment horizontal="center" vertical="center"/>
      <protection locked="0"/>
    </xf>
    <xf numFmtId="10" fontId="27" fillId="13" borderId="1" xfId="4" applyNumberFormat="1" applyFont="1" applyFill="1" applyBorder="1" applyAlignment="1" applyProtection="1">
      <alignment horizontal="center" vertical="center"/>
      <protection locked="0"/>
    </xf>
    <xf numFmtId="0" fontId="28" fillId="10" borderId="29" xfId="4" applyFont="1" applyFill="1" applyBorder="1" applyAlignment="1" applyProtection="1">
      <alignment vertical="center" wrapText="1"/>
    </xf>
    <xf numFmtId="9" fontId="27" fillId="15" borderId="29" xfId="4" applyNumberFormat="1" applyFont="1" applyFill="1" applyBorder="1" applyAlignment="1" applyProtection="1">
      <alignment horizontal="center" vertical="center"/>
      <protection locked="0"/>
    </xf>
    <xf numFmtId="49" fontId="27" fillId="13" borderId="29" xfId="4" applyNumberFormat="1" applyFont="1" applyFill="1" applyBorder="1" applyAlignment="1" applyProtection="1">
      <alignment horizontal="center" vertical="center"/>
      <protection locked="0"/>
    </xf>
    <xf numFmtId="0" fontId="27" fillId="13" borderId="29" xfId="4" applyNumberFormat="1" applyFont="1" applyFill="1" applyBorder="1" applyAlignment="1" applyProtection="1">
      <alignment horizontal="center" vertical="center"/>
      <protection locked="0"/>
    </xf>
    <xf numFmtId="10" fontId="27" fillId="13" borderId="29" xfId="4" applyNumberFormat="1" applyFont="1" applyFill="1" applyBorder="1" applyAlignment="1" applyProtection="1">
      <alignment horizontal="center" vertical="center"/>
      <protection locked="0"/>
    </xf>
    <xf numFmtId="14" fontId="30" fillId="0" borderId="0" xfId="2" applyNumberFormat="1" applyFont="1" applyAlignment="1" applyProtection="1">
      <alignment vertical="top" wrapText="1"/>
    </xf>
    <xf numFmtId="14" fontId="59" fillId="0" borderId="0" xfId="2" applyNumberFormat="1" applyFont="1" applyAlignment="1" applyProtection="1">
      <alignment vertical="top" wrapText="1"/>
    </xf>
    <xf numFmtId="0" fontId="27" fillId="13" borderId="72" xfId="2" applyFont="1" applyFill="1" applyBorder="1" applyAlignment="1" applyProtection="1">
      <alignment horizontal="center" vertical="center"/>
      <protection locked="0"/>
    </xf>
    <xf numFmtId="0" fontId="27" fillId="13" borderId="73" xfId="2" applyFont="1" applyFill="1" applyBorder="1" applyAlignment="1" applyProtection="1">
      <alignment horizontal="center" vertical="center"/>
      <protection locked="0"/>
    </xf>
    <xf numFmtId="0" fontId="27" fillId="13" borderId="74" xfId="2" applyFont="1" applyFill="1" applyBorder="1" applyProtection="1">
      <protection locked="0"/>
    </xf>
    <xf numFmtId="0" fontId="27" fillId="14" borderId="74" xfId="2" applyFont="1" applyFill="1" applyBorder="1" applyAlignment="1" applyProtection="1">
      <alignment horizontal="left" vertical="center" wrapText="1"/>
      <protection locked="0"/>
    </xf>
    <xf numFmtId="0" fontId="27" fillId="13" borderId="74" xfId="2" applyFont="1" applyFill="1" applyBorder="1" applyAlignment="1" applyProtection="1">
      <alignment horizontal="left" vertical="center" wrapText="1"/>
      <protection locked="0"/>
    </xf>
    <xf numFmtId="0" fontId="27" fillId="14" borderId="8" xfId="2" applyFont="1" applyFill="1" applyBorder="1" applyProtection="1">
      <protection locked="0"/>
    </xf>
    <xf numFmtId="9" fontId="16" fillId="15" borderId="8" xfId="2" applyNumberFormat="1" applyFont="1" applyFill="1" applyBorder="1" applyAlignment="1" applyProtection="1">
      <alignment horizontal="center" vertical="center"/>
      <protection locked="0"/>
    </xf>
    <xf numFmtId="49" fontId="27" fillId="13" borderId="8" xfId="2" applyNumberFormat="1" applyFont="1" applyFill="1" applyBorder="1" applyAlignment="1" applyProtection="1">
      <alignment horizontal="center" vertical="center"/>
      <protection locked="0" hidden="1"/>
    </xf>
    <xf numFmtId="0" fontId="27" fillId="13" borderId="74" xfId="2" applyNumberFormat="1" applyFont="1" applyFill="1" applyBorder="1" applyAlignment="1" applyProtection="1">
      <alignment horizontal="center" vertical="center"/>
      <protection locked="0" hidden="1"/>
    </xf>
    <xf numFmtId="0" fontId="27" fillId="13" borderId="8" xfId="2" applyNumberFormat="1" applyFont="1" applyFill="1" applyBorder="1" applyAlignment="1" applyProtection="1">
      <alignment horizontal="center" vertical="center"/>
      <protection locked="0"/>
    </xf>
    <xf numFmtId="10" fontId="27" fillId="13" borderId="74" xfId="2" applyNumberFormat="1" applyFont="1" applyFill="1" applyBorder="1" applyAlignment="1" applyProtection="1">
      <alignment horizontal="center" vertical="center"/>
      <protection locked="0"/>
    </xf>
    <xf numFmtId="10" fontId="28" fillId="0" borderId="8" xfId="2" applyNumberFormat="1" applyFont="1" applyBorder="1" applyAlignment="1" applyProtection="1">
      <alignment horizontal="right"/>
    </xf>
    <xf numFmtId="1" fontId="27" fillId="13" borderId="74" xfId="2" applyNumberFormat="1" applyFont="1" applyFill="1" applyBorder="1" applyAlignment="1" applyProtection="1">
      <alignment horizontal="right" vertical="center"/>
      <protection locked="0"/>
    </xf>
    <xf numFmtId="10" fontId="28" fillId="0" borderId="74" xfId="3" applyNumberFormat="1" applyFont="1" applyFill="1" applyBorder="1" applyAlignment="1" applyProtection="1">
      <alignment horizontal="right"/>
    </xf>
    <xf numFmtId="1" fontId="29" fillId="0" borderId="75" xfId="2" applyNumberFormat="1" applyFont="1" applyBorder="1" applyAlignment="1" applyProtection="1">
      <alignment horizontal="right" vertical="center"/>
    </xf>
    <xf numFmtId="10" fontId="28" fillId="16" borderId="76" xfId="2" applyNumberFormat="1" applyFont="1" applyFill="1" applyBorder="1" applyProtection="1"/>
    <xf numFmtId="1" fontId="29" fillId="10" borderId="75" xfId="4" applyNumberFormat="1" applyFont="1" applyFill="1" applyBorder="1" applyAlignment="1" applyProtection="1">
      <alignment horizontal="right"/>
    </xf>
    <xf numFmtId="10" fontId="28" fillId="0" borderId="0" xfId="2" applyNumberFormat="1" applyFont="1" applyFill="1" applyBorder="1" applyProtection="1"/>
    <xf numFmtId="0" fontId="42" fillId="21" borderId="60" xfId="4" applyFont="1" applyFill="1" applyBorder="1" applyAlignment="1" applyProtection="1">
      <alignment horizontal="left" vertical="center"/>
    </xf>
    <xf numFmtId="0" fontId="42" fillId="21" borderId="72" xfId="4" applyFont="1" applyFill="1" applyBorder="1" applyAlignment="1" applyProtection="1">
      <alignment horizontal="left" vertical="center"/>
    </xf>
    <xf numFmtId="9" fontId="0" fillId="0" borderId="0" xfId="6" applyFont="1" applyBorder="1" applyAlignment="1" applyProtection="1">
      <alignment horizontal="left" vertical="center"/>
    </xf>
    <xf numFmtId="0" fontId="27" fillId="14" borderId="8" xfId="2" applyFont="1" applyFill="1" applyBorder="1" applyAlignment="1" applyProtection="1">
      <alignment horizontal="left" vertical="center" wrapText="1"/>
      <protection locked="0"/>
    </xf>
    <xf numFmtId="0" fontId="42" fillId="13" borderId="8" xfId="4" applyFont="1" applyFill="1" applyBorder="1" applyAlignment="1" applyProtection="1">
      <alignment horizontal="left" vertical="center" wrapText="1"/>
      <protection locked="0"/>
    </xf>
    <xf numFmtId="49" fontId="42" fillId="13" borderId="8" xfId="4" applyNumberFormat="1" applyFont="1" applyFill="1" applyBorder="1" applyAlignment="1" applyProtection="1">
      <alignment horizontal="center" vertical="center"/>
      <protection locked="0"/>
    </xf>
    <xf numFmtId="0" fontId="42" fillId="13" borderId="8" xfId="4" applyNumberFormat="1" applyFont="1" applyFill="1" applyBorder="1" applyAlignment="1" applyProtection="1">
      <alignment horizontal="center" vertical="center"/>
      <protection locked="0"/>
    </xf>
    <xf numFmtId="10" fontId="42" fillId="13" borderId="8" xfId="4" applyNumberFormat="1" applyFont="1" applyFill="1" applyBorder="1" applyAlignment="1" applyProtection="1">
      <alignment horizontal="center" vertical="center"/>
      <protection locked="0"/>
    </xf>
    <xf numFmtId="10" fontId="23" fillId="0" borderId="8" xfId="6" applyNumberFormat="1" applyFont="1" applyBorder="1" applyAlignment="1" applyProtection="1">
      <alignment horizontal="right"/>
    </xf>
    <xf numFmtId="1" fontId="27" fillId="13" borderId="8" xfId="2" applyNumberFormat="1" applyFont="1" applyFill="1" applyBorder="1" applyAlignment="1" applyProtection="1">
      <alignment horizontal="right" vertical="center"/>
      <protection locked="0"/>
    </xf>
    <xf numFmtId="10" fontId="28" fillId="0" borderId="9" xfId="3" applyNumberFormat="1" applyFont="1" applyFill="1" applyBorder="1" applyAlignment="1" applyProtection="1">
      <alignment horizontal="right"/>
    </xf>
    <xf numFmtId="0" fontId="63" fillId="0" borderId="0" xfId="7" applyFont="1" applyBorder="1" applyAlignment="1" applyProtection="1">
      <alignment vertical="center"/>
    </xf>
    <xf numFmtId="0" fontId="61" fillId="0" borderId="0" xfId="7" applyFont="1" applyBorder="1" applyAlignment="1" applyProtection="1">
      <alignment vertical="center"/>
    </xf>
    <xf numFmtId="14" fontId="64" fillId="0" borderId="0" xfId="2" applyNumberFormat="1" applyFont="1" applyAlignment="1" applyProtection="1">
      <alignment vertical="top"/>
    </xf>
    <xf numFmtId="0" fontId="78" fillId="4" borderId="0" xfId="1" applyFont="1" applyFill="1" applyBorder="1" applyAlignment="1" applyProtection="1">
      <alignment horizontal="left" wrapText="1"/>
    </xf>
    <xf numFmtId="0" fontId="27" fillId="13" borderId="1" xfId="2" applyFont="1" applyFill="1" applyBorder="1" applyProtection="1">
      <protection locked="0"/>
    </xf>
    <xf numFmtId="0" fontId="27" fillId="13" borderId="1" xfId="2" applyFont="1" applyFill="1" applyBorder="1" applyAlignment="1" applyProtection="1">
      <alignment horizontal="left" vertical="center" wrapText="1"/>
      <protection locked="0"/>
    </xf>
    <xf numFmtId="0" fontId="27" fillId="13" borderId="17" xfId="2" applyFont="1" applyFill="1" applyBorder="1" applyProtection="1">
      <protection locked="0"/>
    </xf>
    <xf numFmtId="0" fontId="27" fillId="14" borderId="17" xfId="2" applyFont="1" applyFill="1" applyBorder="1" applyAlignment="1" applyProtection="1">
      <alignment horizontal="left" vertical="center" wrapText="1"/>
      <protection locked="0"/>
    </xf>
    <xf numFmtId="0" fontId="27" fillId="13" borderId="17" xfId="2" applyFont="1" applyFill="1" applyBorder="1" applyAlignment="1" applyProtection="1">
      <alignment horizontal="left" vertical="center" wrapText="1"/>
      <protection locked="0"/>
    </xf>
    <xf numFmtId="0" fontId="21" fillId="4" borderId="5" xfId="1" applyFont="1" applyFill="1" applyBorder="1" applyAlignment="1" applyProtection="1">
      <alignment horizontal="right"/>
    </xf>
    <xf numFmtId="14" fontId="66" fillId="0" borderId="0" xfId="8" applyNumberFormat="1" applyFont="1" applyFill="1" applyAlignment="1" applyProtection="1">
      <alignment vertical="top"/>
    </xf>
    <xf numFmtId="0" fontId="46" fillId="0" borderId="0" xfId="2" applyFont="1" applyFill="1" applyAlignment="1" applyProtection="1"/>
    <xf numFmtId="0" fontId="20" fillId="25" borderId="15" xfId="7" applyFont="1" applyFill="1" applyBorder="1" applyAlignment="1" applyProtection="1">
      <alignment horizontal="left" vertical="center"/>
    </xf>
    <xf numFmtId="0" fontId="42" fillId="25" borderId="18" xfId="7" applyFont="1" applyFill="1" applyBorder="1" applyAlignment="1" applyProtection="1">
      <alignment horizontal="center" vertical="center" wrapText="1"/>
    </xf>
    <xf numFmtId="0" fontId="42" fillId="25" borderId="18" xfId="7" applyFont="1" applyFill="1" applyBorder="1" applyAlignment="1" applyProtection="1">
      <alignment horizontal="left" vertical="center" wrapText="1"/>
    </xf>
    <xf numFmtId="0" fontId="42" fillId="25" borderId="18" xfId="7" applyFont="1" applyFill="1" applyBorder="1" applyAlignment="1" applyProtection="1">
      <alignment vertical="center" wrapText="1"/>
    </xf>
    <xf numFmtId="9" fontId="42" fillId="25" borderId="19" xfId="7" applyNumberFormat="1" applyFont="1" applyFill="1" applyBorder="1" applyAlignment="1" applyProtection="1">
      <alignment horizontal="center" vertical="center"/>
    </xf>
    <xf numFmtId="0" fontId="67" fillId="13" borderId="1" xfId="7" applyFont="1" applyFill="1" applyBorder="1" applyAlignment="1" applyProtection="1">
      <alignment horizontal="left" vertical="center" wrapText="1"/>
    </xf>
    <xf numFmtId="0" fontId="67" fillId="13" borderId="1" xfId="7" applyFont="1" applyFill="1" applyBorder="1" applyAlignment="1" applyProtection="1">
      <alignment vertical="center" wrapText="1"/>
    </xf>
    <xf numFmtId="9" fontId="67" fillId="25" borderId="1" xfId="7" applyNumberFormat="1" applyFont="1" applyFill="1" applyBorder="1" applyAlignment="1" applyProtection="1">
      <alignment horizontal="center" vertical="center"/>
    </xf>
    <xf numFmtId="0" fontId="12" fillId="13" borderId="1" xfId="7" applyFont="1" applyFill="1" applyBorder="1" applyAlignment="1" applyProtection="1">
      <alignment horizontal="left" vertical="center" wrapText="1"/>
      <protection locked="0"/>
    </xf>
    <xf numFmtId="0" fontId="12" fillId="13" borderId="1" xfId="7" applyFont="1" applyFill="1" applyBorder="1" applyAlignment="1" applyProtection="1">
      <alignment vertical="center" wrapText="1"/>
      <protection locked="0"/>
    </xf>
    <xf numFmtId="9" fontId="12" fillId="25" borderId="1" xfId="7" applyNumberFormat="1" applyFont="1" applyFill="1" applyBorder="1" applyAlignment="1" applyProtection="1">
      <alignment horizontal="center" vertical="center"/>
      <protection locked="0"/>
    </xf>
    <xf numFmtId="0" fontId="27" fillId="0" borderId="0" xfId="2" applyFont="1" applyFill="1" applyBorder="1" applyAlignment="1" applyProtection="1">
      <alignment horizontal="center" vertical="center"/>
    </xf>
    <xf numFmtId="0" fontId="27" fillId="0" borderId="0" xfId="2" applyFont="1" applyFill="1" applyBorder="1" applyAlignment="1" applyProtection="1">
      <alignment horizontal="left" vertical="center" wrapText="1"/>
    </xf>
    <xf numFmtId="9" fontId="16" fillId="0" borderId="0" xfId="2" applyNumberFormat="1" applyFont="1" applyFill="1" applyBorder="1" applyAlignment="1" applyProtection="1">
      <alignment horizontal="center" vertical="center"/>
    </xf>
    <xf numFmtId="49"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xf>
    <xf numFmtId="10" fontId="27" fillId="0" borderId="0" xfId="2" applyNumberFormat="1" applyFont="1" applyFill="1" applyBorder="1" applyAlignment="1" applyProtection="1">
      <alignment horizontal="center" vertical="center"/>
    </xf>
    <xf numFmtId="0" fontId="27" fillId="0" borderId="65" xfId="2" applyFont="1" applyFill="1" applyBorder="1" applyAlignment="1" applyProtection="1">
      <alignment horizontal="center" vertical="center"/>
    </xf>
    <xf numFmtId="0" fontId="27" fillId="0" borderId="0" xfId="2" applyFont="1" applyFill="1" applyBorder="1" applyAlignment="1" applyProtection="1"/>
    <xf numFmtId="0" fontId="27" fillId="0" borderId="68" xfId="2" applyFont="1" applyFill="1" applyBorder="1" applyAlignment="1" applyProtection="1">
      <alignment horizontal="center" vertical="center"/>
    </xf>
    <xf numFmtId="0" fontId="27" fillId="0" borderId="69" xfId="2" applyFont="1" applyFill="1" applyBorder="1" applyProtection="1"/>
    <xf numFmtId="0" fontId="27" fillId="0" borderId="69" xfId="2" applyFont="1" applyFill="1" applyBorder="1" applyAlignment="1" applyProtection="1">
      <alignment horizontal="left" vertical="center" wrapText="1"/>
    </xf>
    <xf numFmtId="9" fontId="16" fillId="0" borderId="69" xfId="2" applyNumberFormat="1" applyFont="1" applyFill="1" applyBorder="1" applyAlignment="1" applyProtection="1">
      <alignment horizontal="center" vertical="center"/>
    </xf>
    <xf numFmtId="49" fontId="27" fillId="0" borderId="69" xfId="2" applyNumberFormat="1" applyFont="1" applyFill="1" applyBorder="1" applyAlignment="1" applyProtection="1">
      <alignment horizontal="center" vertical="center"/>
      <protection hidden="1"/>
    </xf>
    <xf numFmtId="0" fontId="27" fillId="0" borderId="69" xfId="2" applyNumberFormat="1" applyFont="1" applyFill="1" applyBorder="1" applyAlignment="1" applyProtection="1">
      <alignment horizontal="center" vertical="center"/>
      <protection hidden="1"/>
    </xf>
    <xf numFmtId="0" fontId="27" fillId="0" borderId="69" xfId="2" applyNumberFormat="1" applyFont="1" applyFill="1" applyBorder="1" applyAlignment="1" applyProtection="1">
      <alignment horizontal="center" vertical="center"/>
    </xf>
    <xf numFmtId="10" fontId="27" fillId="0" borderId="69" xfId="2" applyNumberFormat="1" applyFont="1" applyFill="1" applyBorder="1" applyAlignment="1" applyProtection="1">
      <alignment horizontal="center" vertical="center"/>
    </xf>
    <xf numFmtId="1" fontId="27" fillId="0" borderId="69" xfId="2" applyNumberFormat="1" applyFont="1" applyFill="1" applyBorder="1" applyAlignment="1" applyProtection="1">
      <alignment horizontal="right" vertical="center"/>
    </xf>
    <xf numFmtId="1" fontId="27" fillId="0" borderId="0" xfId="2" applyNumberFormat="1" applyFont="1" applyFill="1" applyBorder="1" applyAlignment="1" applyProtection="1">
      <alignment horizontal="right" vertical="center"/>
    </xf>
    <xf numFmtId="0" fontId="82" fillId="12" borderId="13" xfId="2" applyFont="1" applyFill="1" applyBorder="1" applyAlignment="1" applyProtection="1">
      <alignment horizontal="center" vertical="center" wrapText="1"/>
    </xf>
    <xf numFmtId="0" fontId="82" fillId="12" borderId="1" xfId="2" applyFont="1" applyFill="1" applyBorder="1" applyAlignment="1" applyProtection="1">
      <alignment horizontal="center" vertical="center" wrapText="1"/>
    </xf>
    <xf numFmtId="14" fontId="82" fillId="12" borderId="1" xfId="2" applyNumberFormat="1" applyFont="1" applyFill="1" applyBorder="1" applyAlignment="1" applyProtection="1">
      <alignment horizontal="center" vertical="center" wrapText="1"/>
    </xf>
    <xf numFmtId="0" fontId="82" fillId="12" borderId="1" xfId="2" applyNumberFormat="1" applyFont="1" applyFill="1" applyBorder="1" applyAlignment="1" applyProtection="1">
      <alignment horizontal="center" vertical="center" wrapText="1"/>
    </xf>
    <xf numFmtId="0" fontId="82" fillId="12" borderId="11" xfId="2" applyFont="1" applyFill="1" applyBorder="1" applyAlignment="1" applyProtection="1">
      <alignment horizontal="center" vertical="center" wrapText="1"/>
    </xf>
    <xf numFmtId="9" fontId="13" fillId="0" borderId="0" xfId="3" applyFont="1" applyAlignment="1" applyProtection="1">
      <alignment horizontal="left" vertical="center"/>
    </xf>
    <xf numFmtId="9" fontId="83" fillId="0" borderId="0" xfId="2" applyNumberFormat="1" applyFont="1" applyProtection="1"/>
    <xf numFmtId="0" fontId="83" fillId="0" borderId="0" xfId="2" applyFont="1" applyProtection="1"/>
    <xf numFmtId="14" fontId="30" fillId="0" borderId="0" xfId="2" applyNumberFormat="1" applyFont="1" applyFill="1" applyAlignment="1" applyProtection="1">
      <alignment vertical="top" wrapText="1"/>
    </xf>
    <xf numFmtId="0" fontId="14" fillId="2" borderId="0" xfId="9" applyFont="1" applyFill="1"/>
    <xf numFmtId="0" fontId="14" fillId="2" borderId="0" xfId="4" applyFont="1" applyFill="1" applyAlignment="1">
      <alignment vertical="center"/>
    </xf>
    <xf numFmtId="0" fontId="45" fillId="0" borderId="0" xfId="0" applyFont="1" applyBorder="1" applyAlignment="1" applyProtection="1">
      <alignment horizontal="left" vertical="center" wrapText="1"/>
    </xf>
    <xf numFmtId="0" fontId="48" fillId="19" borderId="0" xfId="4" applyFont="1" applyFill="1" applyAlignment="1">
      <alignment horizontal="left" vertical="center" wrapText="1"/>
    </xf>
    <xf numFmtId="0" fontId="48" fillId="19" borderId="0" xfId="4" applyFont="1" applyFill="1" applyAlignment="1">
      <alignment horizontal="left" wrapText="1"/>
    </xf>
    <xf numFmtId="0" fontId="48" fillId="19" borderId="0" xfId="10" applyFont="1" applyFill="1"/>
    <xf numFmtId="0" fontId="48" fillId="2" borderId="0" xfId="10" applyFont="1" applyFill="1"/>
    <xf numFmtId="0" fontId="48" fillId="19" borderId="0" xfId="10" applyNumberFormat="1" applyFont="1" applyFill="1"/>
    <xf numFmtId="0" fontId="45" fillId="0" borderId="0" xfId="4" applyFont="1" applyFill="1" applyBorder="1" applyAlignment="1" applyProtection="1">
      <alignment horizontal="center"/>
    </xf>
    <xf numFmtId="0" fontId="45" fillId="0" borderId="0" xfId="4" applyFont="1" applyFill="1" applyBorder="1" applyAlignment="1" applyProtection="1">
      <alignment horizontal="center" vertical="top" wrapText="1"/>
    </xf>
    <xf numFmtId="0" fontId="45" fillId="0" borderId="0" xfId="4" applyFont="1" applyFill="1" applyBorder="1" applyAlignment="1" applyProtection="1">
      <alignment horizontal="center" vertical="top"/>
    </xf>
    <xf numFmtId="0" fontId="84" fillId="4" borderId="0" xfId="0" applyFont="1" applyFill="1" applyAlignment="1" applyProtection="1"/>
    <xf numFmtId="0" fontId="27" fillId="0" borderId="0" xfId="2" applyFont="1" applyFill="1" applyAlignment="1" applyProtection="1"/>
    <xf numFmtId="0" fontId="45" fillId="0" borderId="0" xfId="4" applyFont="1" applyFill="1" applyBorder="1" applyAlignment="1" applyProtection="1">
      <alignment horizontal="left"/>
    </xf>
    <xf numFmtId="49" fontId="24" fillId="0" borderId="0" xfId="2" applyNumberFormat="1" applyProtection="1"/>
    <xf numFmtId="0" fontId="85" fillId="4" borderId="0" xfId="0" applyFont="1" applyFill="1" applyAlignment="1" applyProtection="1">
      <alignment vertical="center"/>
    </xf>
    <xf numFmtId="0" fontId="1" fillId="0" borderId="0" xfId="0" applyFont="1" applyFill="1" applyAlignment="1" applyProtection="1">
      <alignment vertical="center"/>
    </xf>
    <xf numFmtId="0" fontId="46" fillId="0" borderId="0" xfId="2" applyFont="1" applyFill="1" applyProtection="1"/>
    <xf numFmtId="0" fontId="46" fillId="0" borderId="0" xfId="2" applyFont="1" applyFill="1" applyAlignment="1" applyProtection="1">
      <alignment vertical="top"/>
      <protection locked="0"/>
    </xf>
    <xf numFmtId="14" fontId="30" fillId="0" borderId="0" xfId="2" applyNumberFormat="1" applyFont="1" applyFill="1" applyAlignment="1" applyProtection="1">
      <alignment vertical="center" wrapText="1"/>
    </xf>
    <xf numFmtId="14" fontId="24" fillId="0" borderId="0" xfId="2" applyNumberFormat="1" applyFill="1" applyProtection="1"/>
    <xf numFmtId="0" fontId="24" fillId="0" borderId="0" xfId="2" applyNumberFormat="1" applyFill="1" applyProtection="1"/>
    <xf numFmtId="10" fontId="22" fillId="0" borderId="0" xfId="2" applyNumberFormat="1" applyFont="1" applyFill="1" applyBorder="1" applyProtection="1"/>
    <xf numFmtId="10" fontId="6" fillId="0" borderId="0" xfId="4" applyNumberFormat="1" applyFont="1" applyFill="1" applyProtection="1"/>
    <xf numFmtId="0" fontId="27" fillId="14" borderId="1" xfId="2" applyFont="1" applyFill="1" applyBorder="1" applyProtection="1"/>
    <xf numFmtId="0" fontId="1" fillId="4" borderId="0" xfId="4" applyFont="1" applyFill="1" applyBorder="1" applyAlignment="1" applyProtection="1">
      <alignment vertical="center"/>
    </xf>
    <xf numFmtId="0" fontId="1" fillId="4" borderId="0" xfId="4" applyFont="1" applyFill="1" applyAlignment="1" applyProtection="1">
      <alignment vertical="center"/>
    </xf>
    <xf numFmtId="10" fontId="1" fillId="4" borderId="0" xfId="4" applyNumberFormat="1" applyFont="1" applyFill="1" applyAlignment="1" applyProtection="1">
      <alignment vertical="center"/>
    </xf>
    <xf numFmtId="10" fontId="42" fillId="13" borderId="27" xfId="2" applyNumberFormat="1" applyFont="1" applyFill="1" applyBorder="1" applyAlignment="1" applyProtection="1">
      <alignment horizontal="center" vertical="center"/>
      <protection locked="0"/>
    </xf>
    <xf numFmtId="0" fontId="24" fillId="13" borderId="1" xfId="2" applyFill="1" applyBorder="1" applyAlignment="1" applyProtection="1">
      <alignment horizontal="center"/>
      <protection locked="0"/>
    </xf>
    <xf numFmtId="0" fontId="23" fillId="10" borderId="1" xfId="2" applyFont="1" applyFill="1" applyBorder="1" applyAlignment="1" applyProtection="1">
      <alignment horizontal="center" vertical="center" wrapText="1"/>
    </xf>
    <xf numFmtId="0" fontId="9" fillId="13" borderId="0" xfId="0" applyFont="1" applyFill="1" applyBorder="1" applyProtection="1">
      <protection locked="0"/>
    </xf>
    <xf numFmtId="0" fontId="1" fillId="13" borderId="0" xfId="0" applyFont="1" applyFill="1" applyProtection="1"/>
    <xf numFmtId="0" fontId="1" fillId="13" borderId="0" xfId="0" applyFont="1" applyFill="1" applyBorder="1" applyProtection="1"/>
    <xf numFmtId="0" fontId="78" fillId="4" borderId="0" xfId="1" applyFont="1" applyFill="1" applyBorder="1" applyAlignment="1" applyProtection="1">
      <alignment wrapText="1"/>
    </xf>
    <xf numFmtId="0" fontId="27" fillId="14" borderId="14" xfId="4" applyFont="1" applyFill="1" applyBorder="1" applyAlignment="1" applyProtection="1">
      <alignment vertical="center" wrapText="1"/>
      <protection locked="0"/>
    </xf>
    <xf numFmtId="0" fontId="27" fillId="16" borderId="14" xfId="4" applyFont="1" applyFill="1" applyBorder="1" applyAlignment="1" applyProtection="1">
      <alignment vertical="center" wrapText="1"/>
    </xf>
    <xf numFmtId="0" fontId="90" fillId="14" borderId="59" xfId="4" applyFont="1" applyFill="1" applyBorder="1" applyAlignment="1" applyProtection="1">
      <alignment vertical="center" wrapText="1"/>
      <protection hidden="1"/>
    </xf>
    <xf numFmtId="0" fontId="91" fillId="16" borderId="59" xfId="4" applyFont="1" applyFill="1" applyBorder="1" applyAlignment="1" applyProtection="1">
      <alignment vertical="center" wrapText="1"/>
      <protection hidden="1"/>
    </xf>
    <xf numFmtId="0" fontId="55" fillId="16" borderId="29" xfId="4" applyFont="1" applyFill="1" applyBorder="1" applyAlignment="1" applyProtection="1">
      <alignment horizontal="left" vertical="center" wrapText="1"/>
      <protection hidden="1"/>
    </xf>
    <xf numFmtId="0" fontId="27" fillId="14" borderId="82" xfId="2" applyFont="1" applyFill="1" applyBorder="1" applyProtection="1">
      <protection locked="0"/>
    </xf>
    <xf numFmtId="0" fontId="30" fillId="0" borderId="0" xfId="2" applyFont="1" applyFill="1" applyBorder="1" applyAlignment="1" applyProtection="1">
      <alignment vertical="center" wrapText="1"/>
    </xf>
    <xf numFmtId="0" fontId="30" fillId="0" borderId="65" xfId="2" applyFont="1" applyFill="1" applyBorder="1" applyAlignment="1" applyProtection="1">
      <alignment vertical="center" wrapText="1"/>
    </xf>
    <xf numFmtId="0" fontId="31" fillId="0" borderId="0" xfId="4" applyFont="1" applyFill="1" applyBorder="1" applyAlignment="1" applyProtection="1">
      <alignment vertical="center" wrapText="1"/>
      <protection locked="0"/>
    </xf>
    <xf numFmtId="0" fontId="24" fillId="0" borderId="0" xfId="2" applyFill="1" applyBorder="1" applyAlignment="1" applyProtection="1">
      <protection locked="0"/>
    </xf>
    <xf numFmtId="10" fontId="22" fillId="0" borderId="0" xfId="3" applyNumberFormat="1" applyFont="1" applyFill="1" applyBorder="1" applyProtection="1">
      <protection locked="0"/>
    </xf>
    <xf numFmtId="0" fontId="7" fillId="13" borderId="0" xfId="1" applyFont="1" applyFill="1" applyBorder="1" applyAlignment="1" applyProtection="1"/>
    <xf numFmtId="0" fontId="92" fillId="12" borderId="4" xfId="2" applyFont="1" applyFill="1" applyBorder="1" applyAlignment="1" applyProtection="1">
      <alignment horizontal="center" vertical="center" wrapText="1"/>
    </xf>
    <xf numFmtId="0" fontId="92" fillId="12" borderId="8" xfId="2" applyFont="1" applyFill="1" applyBorder="1" applyAlignment="1" applyProtection="1">
      <alignment horizontal="center" vertical="center" wrapText="1"/>
    </xf>
    <xf numFmtId="14" fontId="92" fillId="12" borderId="8" xfId="2" applyNumberFormat="1" applyFont="1" applyFill="1" applyBorder="1" applyAlignment="1" applyProtection="1">
      <alignment horizontal="center" vertical="center" wrapText="1"/>
    </xf>
    <xf numFmtId="0" fontId="92" fillId="12" borderId="8" xfId="2" applyNumberFormat="1" applyFont="1" applyFill="1" applyBorder="1" applyAlignment="1" applyProtection="1">
      <alignment horizontal="center" vertical="center" wrapText="1"/>
    </xf>
    <xf numFmtId="0" fontId="92" fillId="12" borderId="9" xfId="2" applyFont="1" applyFill="1" applyBorder="1" applyAlignment="1" applyProtection="1">
      <alignment horizontal="center" vertical="center" wrapText="1"/>
    </xf>
    <xf numFmtId="0" fontId="82" fillId="12" borderId="19" xfId="2" applyFont="1" applyFill="1" applyBorder="1" applyAlignment="1" applyProtection="1">
      <alignment horizontal="center" vertical="center" wrapText="1"/>
    </xf>
    <xf numFmtId="10" fontId="20" fillId="0" borderId="6" xfId="11" applyNumberFormat="1" applyFont="1" applyFill="1" applyBorder="1" applyAlignment="1" applyProtection="1">
      <alignment horizontal="right"/>
    </xf>
    <xf numFmtId="1" fontId="29" fillId="0" borderId="7" xfId="2" applyNumberFormat="1" applyFont="1" applyBorder="1" applyAlignment="1" applyProtection="1">
      <alignment horizontal="center" vertical="center"/>
    </xf>
    <xf numFmtId="1" fontId="29" fillId="0" borderId="55" xfId="2" applyNumberFormat="1" applyFont="1" applyBorder="1" applyAlignment="1" applyProtection="1">
      <alignment horizontal="right"/>
    </xf>
    <xf numFmtId="10" fontId="20" fillId="0" borderId="1" xfId="11" applyNumberFormat="1" applyFont="1" applyFill="1" applyBorder="1" applyAlignment="1" applyProtection="1">
      <alignment horizontal="right" vertical="center"/>
    </xf>
    <xf numFmtId="1" fontId="29" fillId="0" borderId="87" xfId="2" applyNumberFormat="1" applyFont="1" applyBorder="1" applyAlignment="1" applyProtection="1">
      <alignment horizontal="right"/>
    </xf>
    <xf numFmtId="1" fontId="29" fillId="0" borderId="0" xfId="2" applyNumberFormat="1" applyFont="1" applyBorder="1" applyAlignment="1" applyProtection="1">
      <alignment horizontal="right"/>
    </xf>
    <xf numFmtId="10" fontId="27" fillId="0" borderId="17" xfId="2" applyNumberFormat="1" applyFont="1" applyFill="1" applyBorder="1" applyAlignment="1" applyProtection="1">
      <alignment horizontal="center" vertical="center"/>
    </xf>
    <xf numFmtId="10" fontId="24" fillId="0" borderId="17" xfId="2" applyNumberFormat="1" applyFill="1" applyBorder="1" applyProtection="1"/>
    <xf numFmtId="10" fontId="24" fillId="0" borderId="0" xfId="2" applyNumberFormat="1" applyFill="1" applyBorder="1" applyProtection="1"/>
    <xf numFmtId="0" fontId="27" fillId="0" borderId="1" xfId="2" applyFont="1" applyFill="1" applyBorder="1" applyAlignment="1" applyProtection="1">
      <alignment horizontal="center" vertical="center" wrapText="1"/>
    </xf>
    <xf numFmtId="0" fontId="93" fillId="0" borderId="1" xfId="0" applyFont="1" applyBorder="1" applyAlignment="1" applyProtection="1">
      <alignment horizontal="center" vertical="center"/>
    </xf>
    <xf numFmtId="0" fontId="93" fillId="0" borderId="0" xfId="0" applyFont="1" applyBorder="1" applyAlignment="1" applyProtection="1">
      <alignment vertical="center"/>
    </xf>
    <xf numFmtId="0" fontId="27" fillId="0" borderId="69" xfId="2" applyFont="1" applyFill="1" applyBorder="1" applyAlignment="1" applyProtection="1">
      <alignment horizontal="center" vertical="center" wrapText="1"/>
    </xf>
    <xf numFmtId="0" fontId="93" fillId="0" borderId="69" xfId="0" applyFont="1" applyBorder="1" applyAlignment="1" applyProtection="1">
      <alignment horizontal="center" vertical="center"/>
    </xf>
    <xf numFmtId="0" fontId="93" fillId="0" borderId="69" xfId="0" applyFont="1" applyBorder="1" applyAlignment="1" applyProtection="1">
      <alignment horizontal="left" vertical="center"/>
    </xf>
    <xf numFmtId="1" fontId="29" fillId="0" borderId="25" xfId="2" applyNumberFormat="1" applyFont="1" applyBorder="1" applyAlignment="1" applyProtection="1">
      <alignment horizontal="right" vertical="center"/>
    </xf>
    <xf numFmtId="1" fontId="29" fillId="16" borderId="53" xfId="2" applyNumberFormat="1" applyFont="1" applyFill="1" applyBorder="1" applyAlignment="1" applyProtection="1">
      <alignment horizontal="right"/>
    </xf>
    <xf numFmtId="1" fontId="29" fillId="16" borderId="54" xfId="2" applyNumberFormat="1" applyFont="1" applyFill="1" applyBorder="1" applyAlignment="1" applyProtection="1">
      <alignment horizontal="right"/>
    </xf>
    <xf numFmtId="0" fontId="45" fillId="0" borderId="0" xfId="4" applyFont="1" applyFill="1" applyBorder="1" applyAlignment="1" applyProtection="1">
      <alignment horizontal="left"/>
    </xf>
    <xf numFmtId="0" fontId="45" fillId="0" borderId="0" xfId="0" applyFont="1" applyBorder="1" applyAlignment="1" applyProtection="1">
      <alignment horizontal="left" vertical="center" wrapText="1"/>
    </xf>
    <xf numFmtId="10" fontId="6" fillId="10" borderId="34" xfId="4" applyNumberFormat="1" applyFont="1" applyFill="1" applyBorder="1" applyAlignment="1" applyProtection="1">
      <alignment horizontal="center" vertical="center"/>
    </xf>
    <xf numFmtId="10" fontId="6" fillId="10" borderId="37" xfId="4" applyNumberFormat="1" applyFont="1" applyFill="1" applyBorder="1" applyAlignment="1" applyProtection="1">
      <alignment horizontal="center" vertical="center"/>
    </xf>
    <xf numFmtId="0" fontId="45" fillId="0" borderId="0" xfId="4" applyFont="1" applyFill="1" applyBorder="1" applyAlignment="1" applyProtection="1">
      <alignment horizontal="left" vertical="center"/>
    </xf>
    <xf numFmtId="10" fontId="28" fillId="0" borderId="8" xfId="3" applyNumberFormat="1" applyFont="1" applyBorder="1" applyAlignment="1" applyProtection="1">
      <alignment horizontal="right"/>
    </xf>
    <xf numFmtId="1" fontId="29" fillId="0" borderId="54" xfId="2" applyNumberFormat="1" applyFont="1" applyBorder="1" applyAlignment="1" applyProtection="1">
      <alignment horizontal="right"/>
    </xf>
    <xf numFmtId="10" fontId="1" fillId="0" borderId="7" xfId="5" applyNumberFormat="1" applyFont="1" applyFill="1" applyBorder="1" applyProtection="1"/>
    <xf numFmtId="10" fontId="1" fillId="0" borderId="11" xfId="5" applyNumberFormat="1" applyFont="1" applyFill="1" applyBorder="1" applyProtection="1"/>
    <xf numFmtId="0" fontId="43" fillId="10" borderId="1" xfId="1" applyFont="1" applyFill="1" applyBorder="1" applyProtection="1"/>
    <xf numFmtId="0" fontId="1" fillId="10" borderId="11" xfId="1" applyFont="1" applyFill="1" applyBorder="1" applyProtection="1"/>
    <xf numFmtId="10" fontId="1" fillId="0" borderId="9" xfId="5" applyNumberFormat="1" applyFont="1" applyFill="1" applyBorder="1" applyProtection="1"/>
    <xf numFmtId="3" fontId="35" fillId="4" borderId="5" xfId="1" applyNumberFormat="1" applyFont="1" applyFill="1" applyBorder="1" applyProtection="1"/>
    <xf numFmtId="3" fontId="35" fillId="4" borderId="58" xfId="1" applyNumberFormat="1" applyFont="1" applyFill="1" applyBorder="1" applyProtection="1"/>
    <xf numFmtId="0" fontId="1" fillId="4" borderId="0" xfId="4" applyFont="1" applyFill="1" applyBorder="1" applyAlignment="1" applyProtection="1">
      <alignment horizontal="center" vertical="top"/>
    </xf>
    <xf numFmtId="0" fontId="1" fillId="13" borderId="34" xfId="1" applyFont="1" applyFill="1" applyBorder="1" applyAlignment="1" applyProtection="1">
      <alignment vertical="center"/>
      <protection locked="0"/>
    </xf>
    <xf numFmtId="10" fontId="6" fillId="0" borderId="34" xfId="4" applyNumberFormat="1" applyFont="1" applyBorder="1" applyAlignment="1" applyProtection="1">
      <alignment vertical="center"/>
    </xf>
    <xf numFmtId="10" fontId="6" fillId="0" borderId="35" xfId="4" applyNumberFormat="1" applyFont="1" applyBorder="1" applyAlignment="1" applyProtection="1">
      <alignment vertical="center"/>
    </xf>
    <xf numFmtId="1" fontId="6" fillId="0" borderId="88" xfId="4" applyNumberFormat="1" applyFont="1" applyBorder="1" applyAlignment="1" applyProtection="1">
      <alignment vertical="center"/>
    </xf>
    <xf numFmtId="0" fontId="1" fillId="13" borderId="37" xfId="1" applyFont="1" applyFill="1" applyBorder="1" applyAlignment="1" applyProtection="1">
      <alignment horizontal="right" vertical="center"/>
      <protection locked="0"/>
    </xf>
    <xf numFmtId="10" fontId="6" fillId="0" borderId="37" xfId="4" applyNumberFormat="1" applyFont="1" applyBorder="1" applyAlignment="1" applyProtection="1">
      <alignment vertical="center"/>
    </xf>
    <xf numFmtId="10" fontId="6" fillId="0" borderId="41" xfId="4" applyNumberFormat="1" applyFont="1" applyBorder="1" applyAlignment="1" applyProtection="1">
      <alignment vertical="center"/>
    </xf>
    <xf numFmtId="1" fontId="6" fillId="0" borderId="41" xfId="4" applyNumberFormat="1" applyFont="1" applyBorder="1" applyAlignment="1" applyProtection="1">
      <alignment vertical="center"/>
    </xf>
    <xf numFmtId="10" fontId="6" fillId="0" borderId="0" xfId="4" applyNumberFormat="1" applyFont="1" applyAlignment="1" applyProtection="1">
      <alignment vertical="center"/>
    </xf>
    <xf numFmtId="0" fontId="6" fillId="0" borderId="0" xfId="4" applyFont="1" applyAlignment="1" applyProtection="1">
      <alignment vertical="center"/>
    </xf>
    <xf numFmtId="10" fontId="21" fillId="0" borderId="0" xfId="4" applyNumberFormat="1" applyFont="1" applyAlignment="1" applyProtection="1">
      <alignment vertical="center"/>
    </xf>
    <xf numFmtId="165" fontId="6" fillId="0" borderId="0" xfId="4" applyNumberFormat="1" applyFont="1" applyAlignment="1" applyProtection="1">
      <alignment vertical="center"/>
    </xf>
    <xf numFmtId="0" fontId="6" fillId="0" borderId="62" xfId="4" applyFont="1" applyBorder="1" applyAlignment="1" applyProtection="1">
      <alignment horizontal="center" vertical="center"/>
    </xf>
    <xf numFmtId="10" fontId="6" fillId="0" borderId="62" xfId="4" applyNumberFormat="1" applyFont="1" applyBorder="1" applyAlignment="1" applyProtection="1">
      <alignment vertical="center"/>
    </xf>
    <xf numFmtId="1" fontId="21" fillId="0" borderId="90" xfId="4" applyNumberFormat="1" applyFont="1" applyBorder="1" applyAlignment="1" applyProtection="1">
      <alignment vertical="center"/>
    </xf>
    <xf numFmtId="0" fontId="6" fillId="0" borderId="64" xfId="4" applyFont="1" applyBorder="1" applyAlignment="1" applyProtection="1">
      <alignment horizontal="center" vertical="center"/>
    </xf>
    <xf numFmtId="10" fontId="6" fillId="0" borderId="64" xfId="4" applyNumberFormat="1" applyFont="1" applyBorder="1" applyAlignment="1" applyProtection="1">
      <alignment vertical="center"/>
    </xf>
    <xf numFmtId="1" fontId="21" fillId="0" borderId="92" xfId="4" applyNumberFormat="1" applyFont="1" applyBorder="1" applyAlignment="1" applyProtection="1">
      <alignment vertical="center"/>
    </xf>
    <xf numFmtId="0" fontId="6" fillId="0" borderId="44" xfId="4" applyFont="1" applyFill="1" applyBorder="1" applyAlignment="1" applyProtection="1">
      <alignment horizontal="center" vertical="center"/>
    </xf>
    <xf numFmtId="10" fontId="6" fillId="0" borderId="25" xfId="5" applyNumberFormat="1" applyFont="1" applyFill="1" applyBorder="1" applyAlignment="1" applyProtection="1">
      <alignment horizontal="center" vertical="center"/>
    </xf>
    <xf numFmtId="10" fontId="6" fillId="0" borderId="44" xfId="4" applyNumberFormat="1" applyFont="1" applyFill="1" applyBorder="1" applyAlignment="1" applyProtection="1">
      <alignment horizontal="center" vertical="center"/>
    </xf>
    <xf numFmtId="165" fontId="21" fillId="0" borderId="47" xfId="4" applyNumberFormat="1" applyFont="1" applyFill="1" applyBorder="1" applyAlignment="1" applyProtection="1">
      <alignment horizontal="center" vertical="center"/>
    </xf>
    <xf numFmtId="0" fontId="1" fillId="0" borderId="88" xfId="1" applyFont="1" applyFill="1" applyBorder="1" applyAlignment="1" applyProtection="1">
      <alignment vertical="center"/>
    </xf>
    <xf numFmtId="0" fontId="1" fillId="0" borderId="41" xfId="1" applyFont="1" applyFill="1" applyBorder="1" applyAlignment="1" applyProtection="1">
      <alignment vertical="center"/>
    </xf>
    <xf numFmtId="0" fontId="36" fillId="19" borderId="5" xfId="4" applyFont="1" applyFill="1" applyBorder="1" applyAlignment="1" applyProtection="1">
      <alignment horizontal="center" vertical="center" wrapText="1"/>
    </xf>
    <xf numFmtId="165" fontId="36" fillId="17" borderId="5" xfId="4" applyNumberFormat="1" applyFont="1" applyFill="1" applyBorder="1" applyAlignment="1" applyProtection="1">
      <alignment horizontal="center" vertical="center" wrapText="1"/>
    </xf>
    <xf numFmtId="0" fontId="40" fillId="0" borderId="0" xfId="4" applyFont="1" applyAlignment="1" applyProtection="1">
      <alignment vertical="center"/>
    </xf>
    <xf numFmtId="10" fontId="41" fillId="0" borderId="0" xfId="4" applyNumberFormat="1" applyFont="1" applyAlignment="1" applyProtection="1">
      <alignment vertical="center"/>
    </xf>
    <xf numFmtId="0" fontId="41" fillId="0" borderId="0" xfId="4" applyFont="1" applyAlignment="1" applyProtection="1">
      <alignment vertical="center"/>
    </xf>
    <xf numFmtId="165" fontId="41" fillId="0" borderId="0" xfId="4" applyNumberFormat="1" applyFont="1" applyAlignment="1" applyProtection="1">
      <alignment vertical="center"/>
    </xf>
    <xf numFmtId="0" fontId="45" fillId="0" borderId="0" xfId="4" applyFont="1" applyFill="1" applyBorder="1" applyAlignment="1" applyProtection="1">
      <alignment vertical="center"/>
    </xf>
    <xf numFmtId="0" fontId="45" fillId="0" borderId="0" xfId="2" applyFont="1" applyBorder="1" applyAlignment="1" applyProtection="1">
      <alignment horizontal="left" vertical="center" wrapText="1"/>
    </xf>
    <xf numFmtId="0" fontId="1" fillId="0" borderId="0" xfId="4" applyFont="1" applyFill="1" applyAlignment="1" applyProtection="1">
      <alignment vertical="center"/>
    </xf>
    <xf numFmtId="0" fontId="0" fillId="13" borderId="0" xfId="0" applyFill="1" applyProtection="1"/>
    <xf numFmtId="0" fontId="1" fillId="13" borderId="1" xfId="4" applyFont="1" applyFill="1" applyBorder="1" applyAlignment="1" applyProtection="1">
      <alignment vertical="center" wrapText="1"/>
    </xf>
    <xf numFmtId="1" fontId="45" fillId="0" borderId="9" xfId="3" applyNumberFormat="1" applyFont="1" applyFill="1" applyBorder="1" applyAlignment="1" applyProtection="1">
      <alignment horizontal="center" vertical="center"/>
    </xf>
    <xf numFmtId="0" fontId="9" fillId="13" borderId="0" xfId="0" applyFont="1" applyFill="1" applyBorder="1" applyProtection="1"/>
    <xf numFmtId="0" fontId="31" fillId="0" borderId="0" xfId="4" applyFont="1" applyFill="1" applyBorder="1" applyAlignment="1" applyProtection="1">
      <alignment vertical="center" wrapText="1"/>
    </xf>
    <xf numFmtId="0" fontId="24" fillId="0" borderId="0" xfId="2" applyFill="1" applyBorder="1" applyAlignment="1" applyProtection="1"/>
    <xf numFmtId="10" fontId="22" fillId="0" borderId="0" xfId="3" applyNumberFormat="1" applyFont="1" applyFill="1" applyBorder="1" applyProtection="1"/>
    <xf numFmtId="1" fontId="20" fillId="14" borderId="8" xfId="11" applyNumberFormat="1" applyFont="1" applyFill="1" applyBorder="1" applyAlignment="1" applyProtection="1">
      <alignment horizontal="right" vertical="center"/>
      <protection locked="0"/>
    </xf>
    <xf numFmtId="10" fontId="20" fillId="0" borderId="14" xfId="11" applyNumberFormat="1" applyFont="1" applyFill="1" applyBorder="1" applyAlignment="1" applyProtection="1">
      <alignment horizontal="right" vertical="center"/>
    </xf>
    <xf numFmtId="0" fontId="30" fillId="0" borderId="47" xfId="2" applyFont="1" applyFill="1" applyBorder="1" applyAlignment="1" applyProtection="1">
      <alignment horizontal="left" vertical="center" wrapText="1"/>
    </xf>
    <xf numFmtId="0" fontId="1" fillId="13" borderId="1" xfId="4" applyFont="1" applyFill="1" applyBorder="1" applyAlignment="1" applyProtection="1">
      <alignment horizontal="left" vertical="center" wrapText="1"/>
    </xf>
    <xf numFmtId="1" fontId="28" fillId="16" borderId="2" xfId="2" applyNumberFormat="1" applyFont="1" applyFill="1" applyBorder="1" applyAlignment="1" applyProtection="1">
      <alignment vertical="center"/>
    </xf>
    <xf numFmtId="1" fontId="28" fillId="16" borderId="5" xfId="2" applyNumberFormat="1" applyFont="1" applyFill="1" applyBorder="1" applyAlignment="1" applyProtection="1">
      <alignment vertical="center"/>
    </xf>
    <xf numFmtId="10" fontId="28" fillId="16" borderId="12" xfId="2" applyNumberFormat="1" applyFont="1" applyFill="1" applyBorder="1" applyAlignment="1" applyProtection="1">
      <alignment vertical="center"/>
    </xf>
    <xf numFmtId="1" fontId="29" fillId="0" borderId="11" xfId="2" applyNumberFormat="1" applyFont="1" applyBorder="1" applyAlignment="1" applyProtection="1">
      <alignment horizontal="center" vertical="center"/>
    </xf>
    <xf numFmtId="0" fontId="48" fillId="19" borderId="0" xfId="4" applyFont="1" applyFill="1" applyAlignment="1">
      <alignment horizontal="left" wrapText="1"/>
    </xf>
    <xf numFmtId="0" fontId="48" fillId="19" borderId="0" xfId="4" applyFont="1" applyFill="1" applyAlignment="1">
      <alignment horizontal="left" vertical="center" wrapText="1"/>
    </xf>
    <xf numFmtId="0" fontId="48" fillId="19" borderId="0" xfId="4" applyFont="1" applyFill="1" applyAlignment="1">
      <alignment horizontal="left" vertical="top" wrapText="1"/>
    </xf>
    <xf numFmtId="0" fontId="48" fillId="19" borderId="0" xfId="9" applyFont="1" applyFill="1" applyAlignment="1">
      <alignment horizontal="left" vertical="center" wrapText="1"/>
    </xf>
    <xf numFmtId="14" fontId="58" fillId="19" borderId="0" xfId="8" applyNumberFormat="1" applyFill="1" applyAlignment="1" applyProtection="1">
      <alignment horizontal="left" vertical="center"/>
    </xf>
    <xf numFmtId="14" fontId="58" fillId="0" borderId="0" xfId="8" applyNumberFormat="1" applyFill="1" applyAlignment="1" applyProtection="1">
      <alignment horizontal="left" vertical="center"/>
    </xf>
    <xf numFmtId="0" fontId="31" fillId="13" borderId="1" xfId="4" applyFont="1" applyFill="1" applyBorder="1" applyAlignment="1" applyProtection="1">
      <alignment horizontal="left" vertical="center" wrapText="1"/>
      <protection locked="0"/>
    </xf>
    <xf numFmtId="0" fontId="12" fillId="0" borderId="0" xfId="7" applyFont="1" applyFill="1" applyBorder="1" applyAlignment="1" applyProtection="1">
      <alignment horizontal="left" vertical="center" wrapText="1"/>
    </xf>
    <xf numFmtId="0" fontId="46" fillId="0" borderId="0" xfId="2" applyFont="1" applyBorder="1" applyAlignment="1" applyProtection="1">
      <alignment horizontal="left" vertical="top" wrapText="1"/>
    </xf>
    <xf numFmtId="0" fontId="42" fillId="13" borderId="60" xfId="4" applyFont="1" applyFill="1" applyBorder="1" applyAlignment="1" applyProtection="1">
      <alignment horizontal="center" vertical="center"/>
      <protection locked="0"/>
    </xf>
    <xf numFmtId="0" fontId="42" fillId="13" borderId="19" xfId="4" applyFont="1" applyFill="1" applyBorder="1" applyAlignment="1" applyProtection="1">
      <alignment horizontal="center" vertical="center"/>
      <protection locked="0"/>
    </xf>
    <xf numFmtId="0" fontId="60" fillId="0" borderId="0" xfId="2" applyFont="1" applyBorder="1" applyAlignment="1" applyProtection="1">
      <alignment horizontal="left" vertical="top" wrapText="1"/>
    </xf>
    <xf numFmtId="0" fontId="30" fillId="0" borderId="0" xfId="2" applyFont="1" applyBorder="1" applyAlignment="1" applyProtection="1">
      <alignment horizontal="left" vertical="top" wrapText="1"/>
    </xf>
    <xf numFmtId="0" fontId="46" fillId="0" borderId="0" xfId="2" applyFont="1" applyFill="1" applyBorder="1" applyAlignment="1" applyProtection="1">
      <alignment horizontal="left" vertical="top" wrapText="1"/>
    </xf>
    <xf numFmtId="0" fontId="42" fillId="13" borderId="73" xfId="4" applyFont="1" applyFill="1" applyBorder="1" applyAlignment="1" applyProtection="1">
      <alignment horizontal="center" vertical="center"/>
      <protection locked="0"/>
    </xf>
    <xf numFmtId="0" fontId="42" fillId="13" borderId="79" xfId="4" applyFont="1" applyFill="1" applyBorder="1" applyAlignment="1" applyProtection="1">
      <alignment horizontal="center" vertical="center"/>
      <protection locked="0"/>
    </xf>
    <xf numFmtId="0" fontId="46" fillId="0" borderId="0" xfId="2" applyFont="1" applyBorder="1" applyAlignment="1" applyProtection="1">
      <alignment horizontal="left" wrapText="1"/>
    </xf>
    <xf numFmtId="0" fontId="23" fillId="11" borderId="60" xfId="2" applyFont="1" applyFill="1" applyBorder="1" applyAlignment="1" applyProtection="1">
      <alignment horizontal="center" vertical="center" wrapText="1"/>
    </xf>
    <xf numFmtId="0" fontId="23" fillId="11" borderId="18" xfId="2" applyFont="1" applyFill="1" applyBorder="1" applyAlignment="1" applyProtection="1">
      <alignment horizontal="center" vertical="center" wrapText="1"/>
    </xf>
    <xf numFmtId="0" fontId="23" fillId="11" borderId="19" xfId="2" applyFont="1" applyFill="1" applyBorder="1" applyAlignment="1" applyProtection="1">
      <alignment horizontal="center" vertical="center" wrapText="1"/>
    </xf>
    <xf numFmtId="14" fontId="46" fillId="0" borderId="0" xfId="2" applyNumberFormat="1" applyFont="1" applyFill="1" applyAlignment="1" applyProtection="1">
      <alignment horizontal="left" vertical="top" wrapText="1"/>
    </xf>
    <xf numFmtId="0" fontId="6" fillId="10" borderId="1" xfId="4" applyFont="1" applyFill="1" applyBorder="1" applyAlignment="1" applyProtection="1">
      <alignment horizontal="center" vertical="center" wrapText="1"/>
    </xf>
    <xf numFmtId="0" fontId="6" fillId="10" borderId="1" xfId="4" applyFont="1" applyFill="1" applyBorder="1" applyAlignment="1" applyProtection="1">
      <alignment horizontal="center" vertical="center"/>
    </xf>
    <xf numFmtId="49" fontId="12" fillId="13" borderId="15" xfId="7" applyNumberFormat="1" applyFont="1" applyFill="1" applyBorder="1" applyAlignment="1" applyProtection="1">
      <alignment horizontal="left" vertical="center"/>
      <protection locked="0"/>
    </xf>
    <xf numFmtId="49" fontId="12" fillId="13" borderId="18" xfId="7" applyNumberFormat="1" applyFont="1" applyFill="1" applyBorder="1" applyAlignment="1" applyProtection="1">
      <alignment horizontal="left" vertical="center"/>
      <protection locked="0"/>
    </xf>
    <xf numFmtId="49" fontId="12" fillId="13" borderId="19" xfId="7" applyNumberFormat="1" applyFont="1" applyFill="1" applyBorder="1" applyAlignment="1" applyProtection="1">
      <alignment horizontal="left" vertical="center"/>
      <protection locked="0"/>
    </xf>
    <xf numFmtId="0" fontId="88" fillId="0" borderId="0" xfId="7" applyFont="1" applyFill="1" applyBorder="1" applyAlignment="1" applyProtection="1">
      <alignment horizontal="left" vertical="center"/>
    </xf>
    <xf numFmtId="0" fontId="28" fillId="16" borderId="14" xfId="4" applyFont="1" applyFill="1" applyBorder="1" applyAlignment="1" applyProtection="1">
      <alignment horizontal="center" vertical="center" wrapText="1"/>
    </xf>
    <xf numFmtId="0" fontId="28" fillId="16" borderId="59" xfId="4" applyFont="1" applyFill="1" applyBorder="1" applyAlignment="1" applyProtection="1">
      <alignment horizontal="center" vertical="center" wrapText="1"/>
    </xf>
    <xf numFmtId="0" fontId="9" fillId="2" borderId="1" xfId="1" applyFont="1" applyFill="1" applyBorder="1" applyAlignment="1" applyProtection="1">
      <alignment horizontal="left" vertical="center"/>
    </xf>
    <xf numFmtId="10" fontId="9" fillId="0" borderId="2" xfId="1" applyNumberFormat="1" applyFont="1" applyFill="1" applyBorder="1" applyAlignment="1" applyProtection="1">
      <alignment vertical="center"/>
    </xf>
    <xf numFmtId="10" fontId="9" fillId="0" borderId="12" xfId="1" applyNumberFormat="1" applyFont="1" applyFill="1" applyBorder="1" applyAlignment="1" applyProtection="1">
      <alignment vertical="center"/>
    </xf>
    <xf numFmtId="49" fontId="67" fillId="13" borderId="15" xfId="7" applyNumberFormat="1" applyFont="1" applyFill="1" applyBorder="1" applyAlignment="1" applyProtection="1">
      <alignment horizontal="left" vertical="center"/>
    </xf>
    <xf numFmtId="49" fontId="67" fillId="13" borderId="18" xfId="7" applyNumberFormat="1" applyFont="1" applyFill="1" applyBorder="1" applyAlignment="1" applyProtection="1">
      <alignment horizontal="left" vertical="center"/>
    </xf>
    <xf numFmtId="49" fontId="67" fillId="13" borderId="19" xfId="7" applyNumberFormat="1" applyFont="1" applyFill="1" applyBorder="1" applyAlignment="1" applyProtection="1">
      <alignment horizontal="left" vertical="center"/>
    </xf>
    <xf numFmtId="0" fontId="23" fillId="10" borderId="6" xfId="2" applyFont="1" applyFill="1" applyBorder="1" applyAlignment="1" applyProtection="1">
      <alignment horizontal="center" vertical="center" wrapText="1"/>
    </xf>
    <xf numFmtId="0" fontId="23" fillId="10" borderId="1" xfId="2" applyFont="1" applyFill="1" applyBorder="1" applyAlignment="1" applyProtection="1">
      <alignment horizontal="center" vertical="center" wrapText="1"/>
    </xf>
    <xf numFmtId="0" fontId="78" fillId="4" borderId="0" xfId="1" applyFont="1" applyFill="1" applyBorder="1" applyAlignment="1" applyProtection="1">
      <alignment horizontal="left" wrapText="1"/>
    </xf>
    <xf numFmtId="0" fontId="23" fillId="10" borderId="16" xfId="2" applyFont="1" applyFill="1" applyBorder="1" applyAlignment="1" applyProtection="1">
      <alignment horizontal="center" vertical="center" wrapText="1"/>
    </xf>
    <xf numFmtId="0" fontId="23" fillId="10" borderId="17" xfId="2" applyFont="1" applyFill="1" applyBorder="1" applyAlignment="1" applyProtection="1">
      <alignment horizontal="center" vertical="center" wrapText="1"/>
    </xf>
    <xf numFmtId="0" fontId="23" fillId="11" borderId="6" xfId="2" applyFont="1" applyFill="1" applyBorder="1" applyAlignment="1" applyProtection="1">
      <alignment horizontal="center" vertical="center" wrapText="1"/>
    </xf>
    <xf numFmtId="0" fontId="23" fillId="10" borderId="7" xfId="2" applyFont="1" applyFill="1" applyBorder="1" applyAlignment="1" applyProtection="1">
      <alignment horizontal="center" vertical="center" wrapText="1"/>
    </xf>
    <xf numFmtId="0" fontId="23" fillId="10" borderId="11" xfId="2" applyFont="1" applyFill="1" applyBorder="1" applyAlignment="1" applyProtection="1">
      <alignment horizontal="center" vertical="center" wrapText="1"/>
    </xf>
    <xf numFmtId="0" fontId="26" fillId="10" borderId="6" xfId="2" applyFont="1" applyFill="1" applyBorder="1" applyAlignment="1" applyProtection="1">
      <alignment horizontal="center" vertical="center" wrapText="1"/>
    </xf>
    <xf numFmtId="0" fontId="26" fillId="10" borderId="1" xfId="2" applyFont="1" applyFill="1" applyBorder="1" applyAlignment="1" applyProtection="1">
      <alignment horizontal="center" vertical="center" wrapText="1"/>
    </xf>
    <xf numFmtId="0" fontId="23" fillId="16" borderId="16" xfId="4" applyFont="1" applyFill="1" applyBorder="1" applyAlignment="1" applyProtection="1">
      <alignment horizontal="center" vertical="center" wrapText="1"/>
    </xf>
    <xf numFmtId="0" fontId="23" fillId="16" borderId="17" xfId="4" applyFont="1" applyFill="1" applyBorder="1" applyAlignment="1" applyProtection="1">
      <alignment horizontal="center" vertical="center" wrapText="1"/>
    </xf>
    <xf numFmtId="0" fontId="27" fillId="14" borderId="14" xfId="4" applyFont="1" applyFill="1" applyBorder="1" applyAlignment="1" applyProtection="1">
      <alignment horizontal="center" vertical="center" wrapText="1"/>
      <protection locked="0"/>
    </xf>
    <xf numFmtId="0" fontId="27" fillId="14" borderId="59" xfId="4" applyFont="1" applyFill="1" applyBorder="1" applyAlignment="1" applyProtection="1">
      <alignment horizontal="center" vertical="center" wrapText="1"/>
      <protection locked="0"/>
    </xf>
    <xf numFmtId="0" fontId="27" fillId="16" borderId="14" xfId="4" applyFont="1" applyFill="1" applyBorder="1" applyAlignment="1" applyProtection="1">
      <alignment horizontal="left" vertical="center" wrapText="1"/>
    </xf>
    <xf numFmtId="0" fontId="27" fillId="16" borderId="59" xfId="4" applyFont="1" applyFill="1" applyBorder="1" applyAlignment="1" applyProtection="1">
      <alignment horizontal="left" vertical="center" wrapText="1"/>
    </xf>
    <xf numFmtId="0" fontId="3" fillId="9" borderId="1" xfId="0" applyFont="1" applyFill="1" applyBorder="1" applyAlignment="1" applyProtection="1">
      <alignment horizontal="left" vertical="center" wrapText="1"/>
    </xf>
    <xf numFmtId="0" fontId="3" fillId="9" borderId="15" xfId="0" applyFont="1" applyFill="1" applyBorder="1" applyAlignment="1" applyProtection="1">
      <alignment horizontal="left" vertical="center" wrapText="1"/>
    </xf>
    <xf numFmtId="0" fontId="23" fillId="10" borderId="3" xfId="2" applyFont="1" applyFill="1" applyBorder="1" applyAlignment="1" applyProtection="1">
      <alignment horizontal="center" vertical="center" wrapText="1"/>
    </xf>
    <xf numFmtId="0" fontId="23" fillId="10" borderId="13" xfId="2" applyFont="1" applyFill="1" applyBorder="1" applyAlignment="1" applyProtection="1">
      <alignment horizontal="center" vertical="center" wrapText="1"/>
    </xf>
    <xf numFmtId="0" fontId="43" fillId="10" borderId="6" xfId="2" applyFont="1" applyFill="1" applyBorder="1" applyAlignment="1" applyProtection="1">
      <alignment horizontal="center" vertical="center" wrapText="1"/>
    </xf>
    <xf numFmtId="0" fontId="43" fillId="10" borderId="1" xfId="2" applyFont="1" applyFill="1" applyBorder="1" applyAlignment="1" applyProtection="1">
      <alignment horizontal="center" vertical="center" wrapText="1"/>
    </xf>
    <xf numFmtId="0" fontId="70" fillId="16" borderId="77" xfId="4" applyFont="1" applyFill="1" applyBorder="1" applyAlignment="1" applyProtection="1">
      <alignment horizontal="left" vertical="center"/>
      <protection locked="0"/>
    </xf>
    <xf numFmtId="0" fontId="70" fillId="16" borderId="56" xfId="4" applyFont="1" applyFill="1" applyBorder="1" applyAlignment="1" applyProtection="1">
      <alignment horizontal="left" vertical="center"/>
      <protection locked="0"/>
    </xf>
    <xf numFmtId="0" fontId="70" fillId="16" borderId="78" xfId="4" applyFont="1" applyFill="1" applyBorder="1" applyAlignment="1" applyProtection="1">
      <alignment horizontal="left" vertical="center"/>
      <protection locked="0"/>
    </xf>
    <xf numFmtId="0" fontId="23" fillId="11" borderId="7" xfId="2" applyFont="1" applyFill="1" applyBorder="1" applyAlignment="1" applyProtection="1">
      <alignment horizontal="center" vertical="center" wrapText="1"/>
    </xf>
    <xf numFmtId="0" fontId="27" fillId="13" borderId="70" xfId="4" applyFont="1" applyFill="1" applyBorder="1" applyAlignment="1" applyProtection="1">
      <alignment horizontal="center" vertical="center" wrapText="1"/>
      <protection locked="0"/>
    </xf>
    <xf numFmtId="0" fontId="27" fillId="13" borderId="71" xfId="4" applyFont="1" applyFill="1" applyBorder="1" applyAlignment="1" applyProtection="1">
      <alignment horizontal="center" vertical="center" wrapText="1"/>
      <protection locked="0"/>
    </xf>
    <xf numFmtId="0" fontId="27" fillId="13" borderId="14" xfId="4" applyFont="1" applyFill="1" applyBorder="1" applyAlignment="1" applyProtection="1">
      <alignment horizontal="left" vertical="center"/>
      <protection locked="0"/>
    </xf>
    <xf numFmtId="0" fontId="27" fillId="13" borderId="59" xfId="4" applyFont="1" applyFill="1" applyBorder="1" applyAlignment="1" applyProtection="1">
      <alignment horizontal="left" vertical="center"/>
      <protection locked="0"/>
    </xf>
    <xf numFmtId="0" fontId="30" fillId="0" borderId="66" xfId="2" applyFont="1" applyFill="1" applyBorder="1" applyAlignment="1" applyProtection="1">
      <alignment horizontal="left" vertical="center" wrapText="1"/>
    </xf>
    <xf numFmtId="0" fontId="30" fillId="0" borderId="42" xfId="2" applyFont="1" applyFill="1" applyBorder="1" applyAlignment="1" applyProtection="1">
      <alignment horizontal="left" vertical="center" wrapText="1"/>
    </xf>
    <xf numFmtId="0" fontId="30" fillId="0" borderId="67" xfId="2" applyFont="1" applyFill="1" applyBorder="1" applyAlignment="1" applyProtection="1">
      <alignment horizontal="left" vertical="center" wrapText="1"/>
    </xf>
    <xf numFmtId="0" fontId="30" fillId="0" borderId="65" xfId="2" applyFont="1" applyFill="1" applyBorder="1" applyAlignment="1" applyProtection="1">
      <alignment horizontal="left" vertical="center" wrapText="1"/>
    </xf>
    <xf numFmtId="0" fontId="30" fillId="0" borderId="0" xfId="2" applyFont="1" applyFill="1" applyBorder="1" applyAlignment="1" applyProtection="1">
      <alignment horizontal="left" vertical="center" wrapText="1"/>
    </xf>
    <xf numFmtId="0" fontId="30" fillId="0" borderId="50" xfId="2" applyFont="1" applyFill="1" applyBorder="1" applyAlignment="1" applyProtection="1">
      <alignment horizontal="left" vertical="center" wrapText="1"/>
    </xf>
    <xf numFmtId="0" fontId="45" fillId="0" borderId="0" xfId="4" applyFont="1" applyFill="1" applyBorder="1" applyAlignment="1" applyProtection="1">
      <alignment horizontal="left" vertical="center" wrapText="1"/>
    </xf>
    <xf numFmtId="0" fontId="1" fillId="16" borderId="3" xfId="1" applyFont="1" applyFill="1" applyBorder="1" applyAlignment="1" applyProtection="1">
      <alignment horizontal="center" vertical="center" wrapText="1"/>
    </xf>
    <xf numFmtId="0" fontId="32" fillId="16" borderId="13" xfId="1" applyFont="1" applyFill="1" applyBorder="1" applyAlignment="1" applyProtection="1">
      <alignment horizontal="center" vertical="center" wrapText="1"/>
    </xf>
    <xf numFmtId="0" fontId="7" fillId="4" borderId="6" xfId="1" applyFont="1" applyFill="1" applyBorder="1" applyAlignment="1" applyProtection="1">
      <alignment horizontal="center" vertical="center"/>
    </xf>
    <xf numFmtId="0" fontId="16" fillId="0" borderId="0" xfId="4" applyFont="1" applyFill="1" applyAlignment="1" applyProtection="1">
      <alignment horizontal="left" vertical="center" wrapText="1"/>
    </xf>
    <xf numFmtId="0" fontId="45" fillId="0" borderId="0" xfId="4" applyFont="1" applyFill="1" applyBorder="1" applyAlignment="1" applyProtection="1">
      <alignment horizontal="left" wrapText="1"/>
    </xf>
    <xf numFmtId="0" fontId="1" fillId="11" borderId="7" xfId="4" applyFont="1" applyFill="1" applyBorder="1" applyAlignment="1" applyProtection="1">
      <alignment horizontal="center" vertical="center" wrapText="1"/>
    </xf>
    <xf numFmtId="0" fontId="1" fillId="11" borderId="11" xfId="4" applyFont="1" applyFill="1" applyBorder="1" applyAlignment="1" applyProtection="1">
      <alignment horizontal="center" vertical="center" wrapText="1"/>
    </xf>
    <xf numFmtId="0" fontId="1" fillId="16" borderId="1" xfId="4" applyFont="1" applyFill="1" applyBorder="1" applyAlignment="1" applyProtection="1">
      <alignment horizontal="center" vertical="center" wrapText="1"/>
    </xf>
    <xf numFmtId="0" fontId="1" fillId="10" borderId="1" xfId="4" applyFont="1" applyFill="1" applyBorder="1" applyAlignment="1" applyProtection="1">
      <alignment horizontal="center" vertical="center" wrapText="1"/>
    </xf>
    <xf numFmtId="10" fontId="1" fillId="17" borderId="1" xfId="4" applyNumberFormat="1" applyFont="1" applyFill="1" applyBorder="1" applyAlignment="1" applyProtection="1">
      <alignment horizontal="center" vertical="center" wrapText="1"/>
    </xf>
    <xf numFmtId="0" fontId="1" fillId="2" borderId="1" xfId="4" applyFont="1" applyFill="1" applyBorder="1" applyAlignment="1" applyProtection="1">
      <alignment horizontal="center" vertical="center" wrapText="1"/>
    </xf>
    <xf numFmtId="0" fontId="21" fillId="19" borderId="35" xfId="4" applyFont="1" applyFill="1" applyBorder="1" applyAlignment="1">
      <alignment horizontal="center" vertical="center"/>
    </xf>
    <xf numFmtId="0" fontId="21" fillId="19" borderId="38" xfId="4" applyFont="1" applyFill="1" applyBorder="1" applyAlignment="1">
      <alignment horizontal="center" vertical="center"/>
    </xf>
    <xf numFmtId="1" fontId="21" fillId="17" borderId="48" xfId="4" applyNumberFormat="1" applyFont="1" applyFill="1" applyBorder="1" applyAlignment="1" applyProtection="1">
      <alignment horizontal="center" vertical="center"/>
    </xf>
    <xf numFmtId="1" fontId="21" fillId="17" borderId="49" xfId="4" applyNumberFormat="1" applyFont="1" applyFill="1" applyBorder="1" applyAlignment="1" applyProtection="1">
      <alignment horizontal="center" vertical="center"/>
    </xf>
    <xf numFmtId="0" fontId="1" fillId="10" borderId="39" xfId="1" applyFont="1" applyFill="1" applyBorder="1" applyAlignment="1" applyProtection="1">
      <alignment horizontal="center" vertical="center"/>
    </xf>
    <xf numFmtId="0" fontId="1" fillId="10" borderId="40" xfId="1" applyFont="1" applyFill="1" applyBorder="1" applyAlignment="1" applyProtection="1">
      <alignment horizontal="center" vertical="center"/>
    </xf>
    <xf numFmtId="0" fontId="1" fillId="5" borderId="35" xfId="1" applyFont="1" applyFill="1" applyBorder="1" applyAlignment="1" applyProtection="1">
      <alignment horizontal="left" vertical="center" wrapText="1"/>
      <protection locked="0"/>
    </xf>
    <xf numFmtId="0" fontId="1" fillId="5" borderId="38"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left" vertical="center" wrapText="1"/>
      <protection locked="0"/>
    </xf>
    <xf numFmtId="0" fontId="13" fillId="5" borderId="38"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center" vertical="center" wrapText="1"/>
      <protection locked="0"/>
    </xf>
    <xf numFmtId="0" fontId="13" fillId="5" borderId="38" xfId="1" applyFont="1" applyFill="1" applyBorder="1" applyAlignment="1" applyProtection="1">
      <alignment horizontal="center" vertical="center" wrapText="1"/>
      <protection locked="0"/>
    </xf>
    <xf numFmtId="0" fontId="13" fillId="14" borderId="35" xfId="1" applyFont="1" applyFill="1" applyBorder="1" applyAlignment="1" applyProtection="1">
      <alignment horizontal="center" vertical="center" wrapText="1"/>
      <protection locked="0"/>
    </xf>
    <xf numFmtId="0" fontId="13" fillId="14" borderId="38" xfId="1" applyFont="1" applyFill="1" applyBorder="1" applyAlignment="1" applyProtection="1">
      <alignment horizontal="center" vertical="center" wrapText="1"/>
      <protection locked="0"/>
    </xf>
    <xf numFmtId="0" fontId="1" fillId="5" borderId="35" xfId="1" applyFont="1" applyFill="1" applyBorder="1" applyAlignment="1" applyProtection="1">
      <alignment horizontal="center" vertical="center"/>
      <protection locked="0"/>
    </xf>
    <xf numFmtId="0" fontId="1" fillId="5" borderId="38" xfId="1" applyFont="1" applyFill="1" applyBorder="1" applyAlignment="1" applyProtection="1">
      <alignment horizontal="center" vertical="center"/>
      <protection locked="0"/>
    </xf>
    <xf numFmtId="10" fontId="6" fillId="0" borderId="35" xfId="5" applyNumberFormat="1" applyFont="1" applyFill="1" applyBorder="1" applyAlignment="1" applyProtection="1">
      <alignment horizontal="center" vertical="center"/>
    </xf>
    <xf numFmtId="10" fontId="6" fillId="0" borderId="38" xfId="5" applyNumberFormat="1" applyFont="1" applyFill="1" applyBorder="1" applyAlignment="1" applyProtection="1">
      <alignment horizontal="center" vertical="center"/>
    </xf>
    <xf numFmtId="0" fontId="21" fillId="19" borderId="35" xfId="4" applyFont="1" applyFill="1" applyBorder="1" applyAlignment="1" applyProtection="1">
      <alignment horizontal="center" vertical="center"/>
    </xf>
    <xf numFmtId="0" fontId="21" fillId="19" borderId="38" xfId="4" applyFont="1" applyFill="1" applyBorder="1" applyAlignment="1" applyProtection="1">
      <alignment horizontal="center" vertical="center"/>
    </xf>
    <xf numFmtId="0" fontId="1" fillId="19" borderId="35" xfId="1" applyFont="1" applyFill="1" applyBorder="1" applyAlignment="1" applyProtection="1">
      <alignment horizontal="left" vertical="center" wrapText="1"/>
      <protection locked="0"/>
    </xf>
    <xf numFmtId="0" fontId="1" fillId="19" borderId="38"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xf>
    <xf numFmtId="0" fontId="13" fillId="19" borderId="38" xfId="1" applyFont="1" applyFill="1" applyBorder="1" applyAlignment="1" applyProtection="1">
      <alignment horizontal="left" vertical="center" wrapText="1"/>
    </xf>
    <xf numFmtId="0" fontId="13" fillId="10" borderId="35" xfId="1" applyFont="1" applyFill="1" applyBorder="1" applyAlignment="1" applyProtection="1">
      <alignment horizontal="center" vertical="center" wrapText="1"/>
    </xf>
    <xf numFmtId="0" fontId="13" fillId="10" borderId="38" xfId="1" applyFont="1" applyFill="1" applyBorder="1" applyAlignment="1" applyProtection="1">
      <alignment horizontal="center" vertical="center" wrapText="1"/>
    </xf>
    <xf numFmtId="0" fontId="13" fillId="19" borderId="35" xfId="1" applyFont="1" applyFill="1" applyBorder="1" applyAlignment="1" applyProtection="1">
      <alignment horizontal="center" vertical="center" wrapText="1"/>
      <protection locked="0"/>
    </xf>
    <xf numFmtId="0" fontId="13" fillId="19" borderId="38" xfId="1" applyFont="1" applyFill="1" applyBorder="1" applyAlignment="1" applyProtection="1">
      <alignment horizontal="center" vertical="center" wrapText="1"/>
      <protection locked="0"/>
    </xf>
    <xf numFmtId="0" fontId="1" fillId="10" borderId="45" xfId="1" applyFont="1" applyFill="1" applyBorder="1" applyAlignment="1" applyProtection="1">
      <alignment horizontal="center" vertical="center"/>
    </xf>
    <xf numFmtId="0" fontId="1" fillId="5" borderId="46" xfId="1" applyFont="1" applyFill="1" applyBorder="1" applyAlignment="1" applyProtection="1">
      <alignment horizontal="left" vertical="center" wrapText="1"/>
      <protection locked="0"/>
    </xf>
    <xf numFmtId="0" fontId="1" fillId="0" borderId="39" xfId="1" applyFont="1" applyFill="1" applyBorder="1" applyAlignment="1" applyProtection="1">
      <alignment horizontal="center" vertical="center"/>
    </xf>
    <xf numFmtId="0" fontId="1" fillId="0" borderId="40" xfId="1" applyFont="1" applyFill="1" applyBorder="1" applyAlignment="1" applyProtection="1">
      <alignment horizontal="center" vertical="center"/>
    </xf>
    <xf numFmtId="0" fontId="1" fillId="0" borderId="35" xfId="1" applyFont="1" applyFill="1" applyBorder="1" applyAlignment="1" applyProtection="1">
      <alignment horizontal="left" vertical="center" wrapText="1"/>
    </xf>
    <xf numFmtId="0" fontId="1" fillId="0" borderId="38" xfId="1" applyFont="1" applyFill="1" applyBorder="1" applyAlignment="1" applyProtection="1">
      <alignment horizontal="left" vertical="center" wrapText="1"/>
    </xf>
    <xf numFmtId="0" fontId="13" fillId="14" borderId="35" xfId="1" applyFont="1" applyFill="1" applyBorder="1" applyAlignment="1" applyProtection="1">
      <alignment horizontal="left" vertical="center" wrapText="1"/>
      <protection locked="0"/>
    </xf>
    <xf numFmtId="0" fontId="13" fillId="14" borderId="38" xfId="1" applyFont="1" applyFill="1" applyBorder="1" applyAlignment="1" applyProtection="1">
      <alignment horizontal="left" vertical="center" wrapText="1"/>
      <protection locked="0"/>
    </xf>
    <xf numFmtId="0" fontId="45" fillId="0" borderId="0" xfId="4" applyFont="1" applyAlignment="1" applyProtection="1">
      <alignment horizontal="left" vertical="center" wrapText="1"/>
    </xf>
    <xf numFmtId="0" fontId="45" fillId="0" borderId="0" xfId="4" applyFont="1" applyAlignment="1" applyProtection="1">
      <alignment horizontal="left" vertical="top" wrapText="1"/>
    </xf>
    <xf numFmtId="0" fontId="1" fillId="13" borderId="39" xfId="1" applyFont="1" applyFill="1" applyBorder="1" applyAlignment="1" applyProtection="1">
      <alignment horizontal="center" vertical="center"/>
      <protection locked="0"/>
    </xf>
    <xf numFmtId="0" fontId="1" fillId="13" borderId="40" xfId="1" applyFont="1" applyFill="1" applyBorder="1" applyAlignment="1" applyProtection="1">
      <alignment horizontal="center" vertical="center"/>
      <protection locked="0"/>
    </xf>
    <xf numFmtId="0" fontId="1" fillId="0" borderId="35" xfId="1" applyFont="1" applyFill="1" applyBorder="1" applyAlignment="1" applyProtection="1">
      <alignment horizontal="center" vertical="center"/>
    </xf>
    <xf numFmtId="0" fontId="1" fillId="0" borderId="38" xfId="1" applyFont="1" applyFill="1" applyBorder="1" applyAlignment="1" applyProtection="1">
      <alignment horizontal="center" vertical="center"/>
    </xf>
    <xf numFmtId="0" fontId="1" fillId="10" borderId="33" xfId="1" applyFont="1" applyFill="1" applyBorder="1" applyAlignment="1" applyProtection="1">
      <alignment horizontal="center" vertical="center"/>
    </xf>
    <xf numFmtId="0" fontId="1" fillId="10" borderId="36" xfId="1" applyFont="1" applyFill="1" applyBorder="1" applyAlignment="1" applyProtection="1">
      <alignment horizontal="center" vertical="center"/>
    </xf>
    <xf numFmtId="0" fontId="1" fillId="19" borderId="34" xfId="1" applyFont="1" applyFill="1" applyBorder="1" applyAlignment="1" applyProtection="1">
      <alignment horizontal="left" vertical="center" wrapText="1"/>
      <protection locked="0"/>
    </xf>
    <xf numFmtId="0" fontId="1" fillId="19" borderId="37" xfId="1" applyFont="1" applyFill="1" applyBorder="1" applyAlignment="1" applyProtection="1">
      <alignment horizontal="left" vertical="center" wrapText="1"/>
      <protection locked="0"/>
    </xf>
    <xf numFmtId="0" fontId="13" fillId="19" borderId="34" xfId="1" applyFont="1" applyFill="1" applyBorder="1" applyAlignment="1" applyProtection="1">
      <alignment horizontal="left" vertical="center" wrapText="1"/>
      <protection locked="0"/>
    </xf>
    <xf numFmtId="0" fontId="13" fillId="19" borderId="37"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protection locked="0"/>
    </xf>
    <xf numFmtId="0" fontId="13" fillId="19" borderId="38" xfId="1" applyFont="1" applyFill="1" applyBorder="1" applyAlignment="1" applyProtection="1">
      <alignment horizontal="left" vertical="center" wrapText="1"/>
      <protection locked="0"/>
    </xf>
    <xf numFmtId="0" fontId="39" fillId="19" borderId="35" xfId="1" applyFont="1" applyFill="1" applyBorder="1" applyAlignment="1" applyProtection="1">
      <alignment horizontal="left" vertical="center" wrapText="1"/>
      <protection locked="0"/>
    </xf>
    <xf numFmtId="0" fontId="39" fillId="19" borderId="38" xfId="1" applyFont="1" applyFill="1" applyBorder="1" applyAlignment="1" applyProtection="1">
      <alignment horizontal="left" vertical="center" wrapText="1"/>
      <protection locked="0"/>
    </xf>
    <xf numFmtId="1" fontId="21" fillId="10" borderId="34" xfId="4" applyNumberFormat="1" applyFont="1" applyFill="1" applyBorder="1" applyAlignment="1" applyProtection="1">
      <alignment horizontal="center" vertical="center"/>
    </xf>
    <xf numFmtId="1" fontId="21" fillId="10" borderId="37" xfId="4" applyNumberFormat="1" applyFont="1" applyFill="1" applyBorder="1" applyAlignment="1" applyProtection="1">
      <alignment horizontal="center" vertical="center"/>
    </xf>
    <xf numFmtId="0" fontId="1" fillId="5" borderId="35" xfId="1" applyFill="1" applyBorder="1" applyAlignment="1" applyProtection="1">
      <alignment horizontal="left" vertical="center" wrapText="1"/>
      <protection locked="0"/>
    </xf>
    <xf numFmtId="0" fontId="1" fillId="5" borderId="38" xfId="1" applyFill="1" applyBorder="1" applyAlignment="1" applyProtection="1">
      <alignment horizontal="left" vertical="center" wrapText="1"/>
      <protection locked="0"/>
    </xf>
    <xf numFmtId="0" fontId="1" fillId="5" borderId="46" xfId="1" applyFill="1" applyBorder="1" applyAlignment="1" applyProtection="1">
      <alignment horizontal="left" vertical="center" wrapText="1"/>
      <protection locked="0"/>
    </xf>
    <xf numFmtId="0" fontId="13" fillId="5" borderId="46" xfId="1" applyFont="1" applyFill="1" applyBorder="1" applyAlignment="1" applyProtection="1">
      <alignment horizontal="left" vertical="center" wrapText="1"/>
      <protection locked="0"/>
    </xf>
    <xf numFmtId="0" fontId="6" fillId="12" borderId="43" xfId="4" applyFont="1" applyFill="1" applyBorder="1" applyAlignment="1" applyProtection="1">
      <alignment horizontal="left" vertical="center"/>
    </xf>
    <xf numFmtId="0" fontId="6" fillId="12" borderId="44" xfId="4" applyFont="1" applyFill="1" applyBorder="1" applyAlignment="1" applyProtection="1">
      <alignment horizontal="left" vertical="center"/>
    </xf>
    <xf numFmtId="0" fontId="1" fillId="13" borderId="33" xfId="1" applyFont="1" applyFill="1" applyBorder="1" applyAlignment="1" applyProtection="1">
      <alignment horizontal="center" vertical="center"/>
      <protection locked="0"/>
    </xf>
    <xf numFmtId="0" fontId="1" fillId="13" borderId="36" xfId="1" applyFont="1" applyFill="1" applyBorder="1" applyAlignment="1" applyProtection="1">
      <alignment horizontal="center" vertical="center"/>
      <protection locked="0"/>
    </xf>
    <xf numFmtId="0" fontId="1" fillId="5" borderId="34" xfId="1" applyFont="1" applyFill="1" applyBorder="1" applyAlignment="1" applyProtection="1">
      <alignment horizontal="left" vertical="center" wrapText="1"/>
      <protection locked="0"/>
    </xf>
    <xf numFmtId="0" fontId="1" fillId="5" borderId="37" xfId="1" applyFont="1" applyFill="1" applyBorder="1" applyAlignment="1" applyProtection="1">
      <alignment horizontal="left" vertical="center" wrapText="1"/>
      <protection locked="0"/>
    </xf>
    <xf numFmtId="0" fontId="13" fillId="10" borderId="34" xfId="1" applyFont="1" applyFill="1" applyBorder="1" applyAlignment="1" applyProtection="1">
      <alignment horizontal="left" vertical="center" wrapText="1"/>
    </xf>
    <xf numFmtId="0" fontId="13" fillId="10" borderId="37" xfId="1" applyFont="1" applyFill="1" applyBorder="1" applyAlignment="1" applyProtection="1">
      <alignment horizontal="left" vertical="center" wrapText="1"/>
    </xf>
    <xf numFmtId="0" fontId="21" fillId="19" borderId="34" xfId="4" applyFont="1" applyFill="1" applyBorder="1" applyAlignment="1">
      <alignment horizontal="center" vertical="center"/>
    </xf>
    <xf numFmtId="0" fontId="21" fillId="19" borderId="37" xfId="4" applyFont="1" applyFill="1" applyBorder="1" applyAlignment="1">
      <alignment horizontal="center" vertical="center"/>
    </xf>
    <xf numFmtId="0" fontId="6" fillId="16" borderId="61" xfId="4" applyFont="1" applyFill="1" applyBorder="1" applyAlignment="1" applyProtection="1">
      <alignment horizontal="left" vertical="center"/>
    </xf>
    <xf numFmtId="0" fontId="6" fillId="16" borderId="62" xfId="4" applyFont="1" applyFill="1" applyBorder="1" applyAlignment="1" applyProtection="1">
      <alignment horizontal="left" vertical="center"/>
    </xf>
    <xf numFmtId="0" fontId="6" fillId="16" borderId="63" xfId="4" applyFont="1" applyFill="1" applyBorder="1" applyAlignment="1" applyProtection="1">
      <alignment horizontal="left" vertical="center"/>
    </xf>
    <xf numFmtId="0" fontId="6" fillId="16" borderId="64" xfId="4" applyFont="1" applyFill="1" applyBorder="1" applyAlignment="1" applyProtection="1">
      <alignment horizontal="left" vertical="center"/>
    </xf>
    <xf numFmtId="0" fontId="1" fillId="0" borderId="33" xfId="1" applyFont="1" applyFill="1" applyBorder="1" applyAlignment="1" applyProtection="1">
      <alignment horizontal="center" vertical="center"/>
    </xf>
    <xf numFmtId="0" fontId="1" fillId="0" borderId="36" xfId="1" applyFont="1" applyFill="1" applyBorder="1" applyAlignment="1" applyProtection="1">
      <alignment horizontal="center" vertical="center"/>
    </xf>
    <xf numFmtId="0" fontId="1" fillId="0" borderId="34" xfId="1" applyFont="1" applyFill="1" applyBorder="1" applyAlignment="1" applyProtection="1">
      <alignment horizontal="left" vertical="center" wrapText="1"/>
    </xf>
    <xf numFmtId="0" fontId="1" fillId="0" borderId="37" xfId="1" applyFont="1" applyFill="1" applyBorder="1" applyAlignment="1" applyProtection="1">
      <alignment horizontal="left" vertical="center" wrapText="1"/>
    </xf>
    <xf numFmtId="0" fontId="39" fillId="19" borderId="34" xfId="1" applyFont="1" applyFill="1" applyBorder="1" applyAlignment="1" applyProtection="1">
      <alignment horizontal="left" vertical="center" wrapText="1"/>
      <protection locked="0"/>
    </xf>
    <xf numFmtId="0" fontId="39" fillId="19" borderId="37" xfId="1" applyFont="1" applyFill="1" applyBorder="1" applyAlignment="1" applyProtection="1">
      <alignment horizontal="left" vertical="center" wrapText="1"/>
      <protection locked="0"/>
    </xf>
    <xf numFmtId="0" fontId="1" fillId="10" borderId="35" xfId="1" applyFont="1" applyFill="1" applyBorder="1" applyAlignment="1" applyProtection="1">
      <alignment horizontal="center" vertical="center"/>
    </xf>
    <xf numFmtId="0" fontId="1" fillId="10" borderId="38" xfId="1" applyFont="1" applyFill="1" applyBorder="1" applyAlignment="1" applyProtection="1">
      <alignment horizontal="center" vertical="center"/>
    </xf>
    <xf numFmtId="10" fontId="6" fillId="10" borderId="35" xfId="5" applyNumberFormat="1" applyFont="1" applyFill="1" applyBorder="1" applyAlignment="1" applyProtection="1">
      <alignment horizontal="center" vertical="center"/>
    </xf>
    <xf numFmtId="10" fontId="6" fillId="10" borderId="38" xfId="5" applyNumberFormat="1" applyFont="1" applyFill="1" applyBorder="1" applyAlignment="1" applyProtection="1">
      <alignment horizontal="center" vertical="center"/>
    </xf>
    <xf numFmtId="0" fontId="21" fillId="10" borderId="34" xfId="4" applyFont="1" applyFill="1" applyBorder="1" applyAlignment="1" applyProtection="1">
      <alignment horizontal="center" vertical="center"/>
    </xf>
    <xf numFmtId="0" fontId="21" fillId="10" borderId="37" xfId="4" applyFont="1" applyFill="1" applyBorder="1" applyAlignment="1" applyProtection="1">
      <alignment horizontal="center" vertical="center"/>
    </xf>
    <xf numFmtId="0" fontId="73" fillId="0" borderId="0" xfId="4" applyFont="1" applyAlignment="1" applyProtection="1">
      <alignment horizontal="left"/>
    </xf>
    <xf numFmtId="0" fontId="76" fillId="0" borderId="0" xfId="4" applyFont="1" applyAlignment="1" applyProtection="1">
      <alignment horizontal="left"/>
    </xf>
    <xf numFmtId="0" fontId="25" fillId="16" borderId="3" xfId="2" applyFont="1" applyFill="1" applyBorder="1" applyAlignment="1" applyProtection="1">
      <alignment horizontal="center" vertical="center" wrapText="1"/>
    </xf>
    <xf numFmtId="0" fontId="25" fillId="16" borderId="13" xfId="2" applyFont="1" applyFill="1" applyBorder="1" applyAlignment="1" applyProtection="1">
      <alignment horizontal="center" vertical="center" wrapText="1"/>
    </xf>
    <xf numFmtId="0" fontId="36" fillId="16" borderId="6" xfId="4" applyFont="1" applyFill="1" applyBorder="1" applyAlignment="1" applyProtection="1">
      <alignment horizontal="center" vertical="center" wrapText="1"/>
    </xf>
    <xf numFmtId="0" fontId="36" fillId="16" borderId="1" xfId="4" applyFont="1" applyFill="1" applyBorder="1" applyAlignment="1" applyProtection="1">
      <alignment horizontal="center" vertical="center" wrapText="1"/>
    </xf>
    <xf numFmtId="0" fontId="36" fillId="16" borderId="16" xfId="4" applyFont="1" applyFill="1" applyBorder="1" applyAlignment="1" applyProtection="1">
      <alignment horizontal="center" vertical="center" wrapText="1"/>
    </xf>
    <xf numFmtId="0" fontId="36" fillId="16" borderId="32" xfId="4" applyFont="1" applyFill="1" applyBorder="1" applyAlignment="1" applyProtection="1">
      <alignment horizontal="center" vertical="center" wrapText="1"/>
    </xf>
    <xf numFmtId="0" fontId="36" fillId="16" borderId="17" xfId="4" applyFont="1" applyFill="1" applyBorder="1" applyAlignment="1" applyProtection="1">
      <alignment horizontal="center" vertical="center" wrapText="1"/>
    </xf>
    <xf numFmtId="0" fontId="36" fillId="9" borderId="6" xfId="4" applyFont="1" applyFill="1" applyBorder="1" applyAlignment="1" applyProtection="1">
      <alignment horizontal="center" vertical="center" wrapText="1"/>
    </xf>
    <xf numFmtId="0" fontId="36" fillId="9" borderId="1" xfId="4" applyFont="1" applyFill="1" applyBorder="1" applyAlignment="1" applyProtection="1">
      <alignment horizontal="center" vertical="center" wrapText="1"/>
    </xf>
    <xf numFmtId="10" fontId="36" fillId="16" borderId="6" xfId="4" applyNumberFormat="1" applyFont="1" applyFill="1" applyBorder="1" applyAlignment="1" applyProtection="1">
      <alignment horizontal="center" vertical="center" wrapText="1"/>
    </xf>
    <xf numFmtId="10" fontId="36" fillId="16" borderId="1" xfId="4" applyNumberFormat="1" applyFont="1" applyFill="1" applyBorder="1" applyAlignment="1" applyProtection="1">
      <alignment horizontal="center" vertical="center" wrapText="1"/>
    </xf>
    <xf numFmtId="0" fontId="36" fillId="15" borderId="6" xfId="4" applyFont="1" applyFill="1" applyBorder="1" applyAlignment="1" applyProtection="1">
      <alignment horizontal="center" vertical="center" wrapText="1"/>
    </xf>
    <xf numFmtId="0" fontId="36" fillId="15" borderId="1" xfId="4" applyFont="1" applyFill="1" applyBorder="1" applyAlignment="1" applyProtection="1">
      <alignment horizontal="center" vertical="center" wrapText="1"/>
    </xf>
    <xf numFmtId="0" fontId="36" fillId="19" borderId="6" xfId="4" applyFont="1" applyFill="1" applyBorder="1" applyAlignment="1" applyProtection="1">
      <alignment horizontal="center" vertical="center" wrapText="1"/>
    </xf>
    <xf numFmtId="0" fontId="36" fillId="19" borderId="1" xfId="4" applyFont="1" applyFill="1" applyBorder="1" applyAlignment="1" applyProtection="1">
      <alignment horizontal="center" vertical="center" wrapText="1"/>
    </xf>
    <xf numFmtId="165" fontId="36" fillId="17" borderId="7" xfId="4" applyNumberFormat="1" applyFont="1" applyFill="1" applyBorder="1" applyAlignment="1" applyProtection="1">
      <alignment horizontal="center" vertical="center" wrapText="1"/>
    </xf>
    <xf numFmtId="165" fontId="36" fillId="17" borderId="11" xfId="4" applyNumberFormat="1" applyFont="1" applyFill="1" applyBorder="1" applyAlignment="1" applyProtection="1">
      <alignment horizontal="center" vertical="center" wrapText="1"/>
    </xf>
    <xf numFmtId="10" fontId="36" fillId="15" borderId="6" xfId="4" applyNumberFormat="1" applyFont="1" applyFill="1" applyBorder="1" applyAlignment="1" applyProtection="1">
      <alignment horizontal="center" vertical="center" wrapText="1"/>
    </xf>
    <xf numFmtId="10" fontId="36" fillId="15" borderId="1" xfId="4" applyNumberFormat="1" applyFont="1" applyFill="1" applyBorder="1" applyAlignment="1" applyProtection="1">
      <alignment horizontal="center" vertical="center" wrapText="1"/>
    </xf>
    <xf numFmtId="0" fontId="36" fillId="19" borderId="16" xfId="4" applyFont="1" applyFill="1" applyBorder="1" applyAlignment="1" applyProtection="1">
      <alignment horizontal="center" vertical="center" wrapText="1"/>
    </xf>
    <xf numFmtId="0" fontId="36" fillId="19" borderId="32" xfId="4" applyFont="1" applyFill="1" applyBorder="1" applyAlignment="1" applyProtection="1">
      <alignment horizontal="center" vertical="center" wrapText="1"/>
    </xf>
    <xf numFmtId="0" fontId="36" fillId="19" borderId="17" xfId="4" applyFont="1" applyFill="1" applyBorder="1" applyAlignment="1" applyProtection="1">
      <alignment horizontal="center" vertical="center" wrapText="1"/>
    </xf>
    <xf numFmtId="0" fontId="36" fillId="2" borderId="6" xfId="4" applyFont="1" applyFill="1" applyBorder="1" applyAlignment="1" applyProtection="1">
      <alignment horizontal="center" vertical="center" wrapText="1"/>
    </xf>
    <xf numFmtId="0" fontId="36" fillId="2" borderId="1" xfId="4" applyFont="1" applyFill="1" applyBorder="1" applyAlignment="1" applyProtection="1">
      <alignment horizontal="center" vertical="center" wrapText="1"/>
    </xf>
    <xf numFmtId="10" fontId="6" fillId="10" borderId="34" xfId="4" applyNumberFormat="1" applyFont="1" applyFill="1" applyBorder="1" applyAlignment="1" applyProtection="1">
      <alignment horizontal="center" vertical="center"/>
    </xf>
    <xf numFmtId="10" fontId="6" fillId="10" borderId="37" xfId="4" applyNumberFormat="1" applyFont="1" applyFill="1" applyBorder="1" applyAlignment="1" applyProtection="1">
      <alignment horizontal="center" vertical="center"/>
    </xf>
    <xf numFmtId="0" fontId="1" fillId="0" borderId="89" xfId="4" applyFont="1" applyBorder="1" applyAlignment="1" applyProtection="1">
      <alignment horizontal="center" vertical="center"/>
    </xf>
    <xf numFmtId="0" fontId="1" fillId="0" borderId="91" xfId="4" applyFont="1" applyBorder="1" applyAlignment="1" applyProtection="1">
      <alignment horizontal="center" vertical="center"/>
    </xf>
    <xf numFmtId="0" fontId="45" fillId="0" borderId="0" xfId="4" applyFont="1" applyBorder="1" applyAlignment="1" applyProtection="1">
      <alignment horizontal="left" vertical="center"/>
    </xf>
    <xf numFmtId="0" fontId="45" fillId="0" borderId="0" xfId="2" applyFont="1" applyBorder="1" applyAlignment="1" applyProtection="1">
      <alignment horizontal="left" vertical="center" wrapText="1"/>
    </xf>
    <xf numFmtId="0" fontId="45" fillId="0" borderId="0" xfId="0" applyFont="1" applyBorder="1" applyAlignment="1" applyProtection="1">
      <alignment horizontal="left" vertical="center" wrapText="1"/>
    </xf>
    <xf numFmtId="0" fontId="3" fillId="21" borderId="42" xfId="2" applyFont="1" applyFill="1" applyBorder="1" applyAlignment="1" applyProtection="1">
      <alignment horizontal="left" vertical="center" wrapText="1"/>
    </xf>
    <xf numFmtId="0" fontId="3" fillId="21" borderId="83" xfId="2" applyFont="1" applyFill="1" applyBorder="1" applyAlignment="1" applyProtection="1">
      <alignment horizontal="left" vertical="center" wrapText="1"/>
    </xf>
    <xf numFmtId="0" fontId="30" fillId="0" borderId="43" xfId="2" applyFont="1" applyFill="1" applyBorder="1" applyAlignment="1" applyProtection="1">
      <alignment horizontal="left" vertical="center" wrapText="1"/>
    </xf>
    <xf numFmtId="0" fontId="30" fillId="0" borderId="44" xfId="2" applyFont="1" applyFill="1" applyBorder="1" applyAlignment="1" applyProtection="1">
      <alignment horizontal="left" vertical="center" wrapText="1"/>
    </xf>
    <xf numFmtId="0" fontId="30" fillId="0" borderId="47" xfId="2" applyFont="1" applyFill="1" applyBorder="1" applyAlignment="1" applyProtection="1">
      <alignment horizontal="left" vertical="center" wrapText="1"/>
    </xf>
    <xf numFmtId="0" fontId="23" fillId="10" borderId="80" xfId="2" applyFont="1" applyFill="1" applyBorder="1" applyAlignment="1" applyProtection="1">
      <alignment horizontal="center" vertical="center" wrapText="1"/>
    </xf>
    <xf numFmtId="0" fontId="23" fillId="10" borderId="81" xfId="2" applyFont="1" applyFill="1" applyBorder="1" applyAlignment="1" applyProtection="1">
      <alignment horizontal="center" vertical="center" wrapText="1"/>
    </xf>
    <xf numFmtId="0" fontId="26" fillId="10" borderId="16" xfId="2" applyFont="1" applyFill="1" applyBorder="1" applyAlignment="1" applyProtection="1">
      <alignment horizontal="center" vertical="center" wrapText="1"/>
    </xf>
    <xf numFmtId="0" fontId="26" fillId="10" borderId="17" xfId="2" applyFont="1" applyFill="1" applyBorder="1" applyAlignment="1" applyProtection="1">
      <alignment horizontal="center" vertical="center" wrapText="1"/>
    </xf>
    <xf numFmtId="0" fontId="23" fillId="10" borderId="56" xfId="2" applyFont="1" applyFill="1" applyBorder="1" applyAlignment="1" applyProtection="1">
      <alignment horizontal="center" vertical="center" wrapText="1"/>
    </xf>
    <xf numFmtId="0" fontId="27" fillId="13" borderId="14" xfId="4" applyFont="1" applyFill="1" applyBorder="1" applyAlignment="1" applyProtection="1">
      <alignment horizontal="center" vertical="center"/>
      <protection locked="0"/>
    </xf>
    <xf numFmtId="0" fontId="27" fillId="13" borderId="59" xfId="4" applyFont="1" applyFill="1" applyBorder="1" applyAlignment="1" applyProtection="1">
      <alignment horizontal="center" vertical="center"/>
      <protection locked="0"/>
    </xf>
    <xf numFmtId="0" fontId="6" fillId="10" borderId="6" xfId="2" applyFont="1" applyFill="1" applyBorder="1" applyAlignment="1" applyProtection="1">
      <alignment horizontal="center" vertical="center" wrapText="1"/>
    </xf>
    <xf numFmtId="0" fontId="1" fillId="13" borderId="6" xfId="4" applyFont="1" applyFill="1" applyBorder="1" applyAlignment="1" applyProtection="1">
      <alignment horizontal="left" vertical="center" wrapText="1"/>
    </xf>
    <xf numFmtId="0" fontId="1" fillId="13" borderId="1" xfId="4" applyFont="1" applyFill="1" applyBorder="1" applyAlignment="1" applyProtection="1">
      <alignment horizontal="left" vertical="center" wrapText="1"/>
    </xf>
    <xf numFmtId="165" fontId="45" fillId="0" borderId="11" xfId="3" applyNumberFormat="1" applyFont="1" applyFill="1" applyBorder="1" applyAlignment="1" applyProtection="1">
      <alignment horizontal="center" vertical="center"/>
    </xf>
    <xf numFmtId="165" fontId="45" fillId="0" borderId="23" xfId="3" applyNumberFormat="1" applyFont="1" applyFill="1" applyBorder="1" applyAlignment="1" applyProtection="1">
      <alignment horizontal="center" vertical="center"/>
    </xf>
    <xf numFmtId="0" fontId="42" fillId="13" borderId="3" xfId="4" applyFont="1" applyFill="1" applyBorder="1" applyAlignment="1" applyProtection="1">
      <alignment horizontal="center" vertical="center" wrapText="1"/>
    </xf>
    <xf numFmtId="0" fontId="42" fillId="13" borderId="13" xfId="4" applyFont="1" applyFill="1" applyBorder="1" applyAlignment="1" applyProtection="1">
      <alignment horizontal="center" vertical="center" wrapText="1"/>
    </xf>
    <xf numFmtId="0" fontId="42" fillId="13" borderId="70" xfId="4" applyFont="1" applyFill="1" applyBorder="1" applyAlignment="1" applyProtection="1">
      <alignment horizontal="center" vertical="center" wrapText="1"/>
    </xf>
    <xf numFmtId="0" fontId="42" fillId="13" borderId="4" xfId="4" applyFont="1" applyFill="1" applyBorder="1" applyAlignment="1" applyProtection="1">
      <alignment horizontal="center" vertical="center" wrapText="1"/>
    </xf>
    <xf numFmtId="0" fontId="42" fillId="14" borderId="6" xfId="4" applyFont="1" applyFill="1" applyBorder="1" applyAlignment="1" applyProtection="1">
      <alignment horizontal="center" vertical="center" wrapText="1"/>
      <protection locked="0"/>
    </xf>
    <xf numFmtId="0" fontId="42" fillId="14" borderId="1" xfId="4" applyFont="1" applyFill="1" applyBorder="1" applyAlignment="1" applyProtection="1">
      <alignment horizontal="center" vertical="center" wrapText="1"/>
      <protection locked="0"/>
    </xf>
    <xf numFmtId="0" fontId="42" fillId="14" borderId="14" xfId="4" applyFont="1" applyFill="1" applyBorder="1" applyAlignment="1" applyProtection="1">
      <alignment horizontal="center" vertical="center" wrapText="1"/>
      <protection locked="0"/>
    </xf>
    <xf numFmtId="0" fontId="42" fillId="14" borderId="8" xfId="4" applyFont="1" applyFill="1" applyBorder="1" applyAlignment="1" applyProtection="1">
      <alignment horizontal="center" vertical="center" wrapText="1"/>
      <protection locked="0"/>
    </xf>
    <xf numFmtId="0" fontId="42" fillId="13" borderId="6" xfId="4" applyFont="1" applyFill="1" applyBorder="1" applyAlignment="1" applyProtection="1">
      <alignment horizontal="center" vertical="center" wrapText="1"/>
    </xf>
    <xf numFmtId="0" fontId="42" fillId="13" borderId="1" xfId="4" applyFont="1" applyFill="1" applyBorder="1" applyAlignment="1" applyProtection="1">
      <alignment horizontal="center" vertical="center" wrapText="1"/>
    </xf>
    <xf numFmtId="0" fontId="42" fillId="13" borderId="14" xfId="4" applyFont="1" applyFill="1" applyBorder="1" applyAlignment="1" applyProtection="1">
      <alignment horizontal="center" vertical="center" wrapText="1"/>
    </xf>
    <xf numFmtId="0" fontId="42" fillId="13" borderId="8" xfId="4" applyFont="1" applyFill="1" applyBorder="1" applyAlignment="1" applyProtection="1">
      <alignment horizontal="center" vertical="center" wrapText="1"/>
    </xf>
    <xf numFmtId="14" fontId="42" fillId="14" borderId="6" xfId="4" applyNumberFormat="1" applyFont="1" applyFill="1" applyBorder="1" applyAlignment="1" applyProtection="1">
      <alignment horizontal="center" vertical="center" wrapText="1"/>
      <protection locked="0"/>
    </xf>
    <xf numFmtId="14" fontId="42" fillId="14" borderId="1" xfId="4" applyNumberFormat="1" applyFont="1" applyFill="1" applyBorder="1" applyAlignment="1" applyProtection="1">
      <alignment horizontal="center" vertical="center" wrapText="1"/>
      <protection locked="0"/>
    </xf>
    <xf numFmtId="14" fontId="42" fillId="14" borderId="14" xfId="4" applyNumberFormat="1" applyFont="1" applyFill="1" applyBorder="1" applyAlignment="1" applyProtection="1">
      <alignment horizontal="center" vertical="center" wrapText="1"/>
      <protection locked="0"/>
    </xf>
    <xf numFmtId="14" fontId="42" fillId="14" borderId="8" xfId="4" applyNumberFormat="1" applyFont="1" applyFill="1" applyBorder="1" applyAlignment="1" applyProtection="1">
      <alignment horizontal="center" vertical="center" wrapText="1"/>
      <protection locked="0"/>
    </xf>
    <xf numFmtId="0" fontId="1" fillId="13" borderId="8" xfId="4" applyFont="1" applyFill="1" applyBorder="1" applyAlignment="1" applyProtection="1">
      <alignment horizontal="left" vertical="center" wrapText="1"/>
    </xf>
    <xf numFmtId="0" fontId="1" fillId="13" borderId="15" xfId="4" applyFont="1" applyFill="1" applyBorder="1" applyAlignment="1" applyProtection="1">
      <alignment horizontal="left" vertical="center" wrapText="1"/>
    </xf>
    <xf numFmtId="0" fontId="1" fillId="13" borderId="19" xfId="4" applyFont="1" applyFill="1" applyBorder="1" applyAlignment="1" applyProtection="1">
      <alignment horizontal="left" vertical="center" wrapText="1"/>
    </xf>
    <xf numFmtId="0" fontId="23" fillId="10" borderId="84" xfId="2" applyFont="1" applyFill="1" applyBorder="1" applyAlignment="1" applyProtection="1">
      <alignment horizontal="center" vertical="center" wrapText="1"/>
    </xf>
    <xf numFmtId="0" fontId="23" fillId="10" borderId="67" xfId="2" applyFont="1" applyFill="1" applyBorder="1" applyAlignment="1" applyProtection="1">
      <alignment horizontal="center" vertical="center" wrapText="1"/>
    </xf>
    <xf numFmtId="0" fontId="23" fillId="10" borderId="85" xfId="2" applyFont="1" applyFill="1" applyBorder="1" applyAlignment="1" applyProtection="1">
      <alignment horizontal="center" vertical="center" wrapText="1"/>
    </xf>
    <xf numFmtId="0" fontId="23" fillId="10" borderId="86" xfId="2" applyFont="1" applyFill="1" applyBorder="1" applyAlignment="1" applyProtection="1">
      <alignment horizontal="center" vertical="center" wrapText="1"/>
    </xf>
    <xf numFmtId="0" fontId="23" fillId="10" borderId="78" xfId="2" applyFont="1" applyFill="1" applyBorder="1" applyAlignment="1" applyProtection="1">
      <alignment horizontal="center" vertical="center" wrapText="1"/>
    </xf>
    <xf numFmtId="0" fontId="23" fillId="10" borderId="55" xfId="2" applyFont="1" applyFill="1" applyBorder="1" applyAlignment="1" applyProtection="1">
      <alignment horizontal="center" vertical="center" wrapText="1"/>
    </xf>
    <xf numFmtId="0" fontId="92" fillId="12" borderId="74" xfId="2" applyFont="1" applyFill="1" applyBorder="1" applyAlignment="1" applyProtection="1">
      <alignment horizontal="center" vertical="center" wrapText="1"/>
    </xf>
    <xf numFmtId="0" fontId="92" fillId="12" borderId="79" xfId="2" applyFont="1" applyFill="1" applyBorder="1" applyAlignment="1" applyProtection="1">
      <alignment horizontal="center" vertical="center" wrapText="1"/>
    </xf>
    <xf numFmtId="0" fontId="45" fillId="4" borderId="0" xfId="0" applyFont="1" applyFill="1" applyAlignment="1" applyProtection="1">
      <alignment horizontal="left" vertical="top" wrapText="1"/>
    </xf>
    <xf numFmtId="0" fontId="45" fillId="0" borderId="0" xfId="0" applyFont="1" applyFill="1" applyAlignment="1" applyProtection="1">
      <alignment horizontal="left" vertical="top" wrapText="1"/>
    </xf>
    <xf numFmtId="0" fontId="12" fillId="3" borderId="1" xfId="1" applyFont="1" applyFill="1" applyBorder="1" applyAlignment="1" applyProtection="1">
      <alignment horizontal="center" vertical="center" wrapText="1"/>
    </xf>
    <xf numFmtId="0" fontId="12" fillId="0" borderId="8" xfId="0" applyFont="1" applyBorder="1" applyAlignment="1" applyProtection="1">
      <alignment horizontal="center" vertical="center" wrapText="1"/>
    </xf>
    <xf numFmtId="0" fontId="0" fillId="3" borderId="13" xfId="0" applyFill="1" applyBorder="1" applyAlignment="1" applyProtection="1">
      <alignment horizontal="center" vertical="center"/>
    </xf>
    <xf numFmtId="0" fontId="0" fillId="0" borderId="4" xfId="0" applyBorder="1" applyAlignment="1" applyProtection="1">
      <alignment horizontal="center" vertical="center"/>
    </xf>
    <xf numFmtId="0" fontId="12" fillId="3" borderId="14" xfId="1" applyFont="1" applyFill="1" applyBorder="1" applyAlignment="1" applyProtection="1">
      <alignment horizontal="center" vertical="center" wrapText="1"/>
    </xf>
    <xf numFmtId="0" fontId="12" fillId="3" borderId="22" xfId="1" applyFont="1" applyFill="1" applyBorder="1" applyAlignment="1" applyProtection="1">
      <alignment horizontal="center" vertical="center" wrapText="1"/>
    </xf>
    <xf numFmtId="0" fontId="5" fillId="2" borderId="3" xfId="1" applyFont="1" applyFill="1" applyBorder="1" applyAlignment="1" applyProtection="1">
      <alignment horizontal="center" vertical="center" wrapText="1"/>
    </xf>
    <xf numFmtId="0" fontId="5" fillId="2" borderId="21" xfId="1"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1" fillId="3" borderId="1" xfId="1" applyFont="1" applyFill="1" applyBorder="1" applyAlignment="1" applyProtection="1">
      <alignment horizontal="center" vertical="center" wrapText="1"/>
    </xf>
    <xf numFmtId="0" fontId="0" fillId="0" borderId="8" xfId="0" applyBorder="1" applyAlignment="1" applyProtection="1">
      <alignment horizontal="center" vertical="center" wrapText="1"/>
    </xf>
    <xf numFmtId="0" fontId="5" fillId="2" borderId="6" xfId="1" applyFont="1" applyFill="1" applyBorder="1" applyAlignment="1" applyProtection="1">
      <alignment horizontal="center" vertical="center" wrapText="1"/>
    </xf>
    <xf numFmtId="0" fontId="5" fillId="2" borderId="17" xfId="1" applyFont="1" applyFill="1" applyBorder="1" applyAlignment="1" applyProtection="1">
      <alignment horizontal="center" vertical="center" wrapText="1"/>
    </xf>
    <xf numFmtId="0" fontId="0" fillId="2" borderId="1" xfId="0" applyFill="1" applyBorder="1" applyAlignment="1" applyProtection="1">
      <alignment horizontal="center" vertical="center" wrapText="1"/>
    </xf>
    <xf numFmtId="0" fontId="5" fillId="2" borderId="7" xfId="1" applyFont="1" applyFill="1" applyBorder="1" applyAlignment="1" applyProtection="1">
      <alignment horizontal="center" vertical="center" wrapText="1"/>
    </xf>
    <xf numFmtId="0" fontId="5" fillId="2" borderId="20" xfId="1" applyFont="1"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1" fillId="2" borderId="6" xfId="1" applyFont="1" applyFill="1" applyBorder="1" applyAlignment="1" applyProtection="1">
      <alignment horizontal="center" vertical="center" wrapText="1"/>
    </xf>
    <xf numFmtId="0" fontId="0" fillId="2" borderId="6" xfId="0" applyFill="1" applyBorder="1" applyAlignment="1" applyProtection="1"/>
    <xf numFmtId="0" fontId="1" fillId="2" borderId="15" xfId="1" applyFont="1" applyFill="1" applyBorder="1" applyAlignment="1" applyProtection="1">
      <alignment horizontal="center" vertical="center" wrapText="1"/>
    </xf>
    <xf numFmtId="0" fontId="1" fillId="2" borderId="19" xfId="1" applyFont="1" applyFill="1" applyBorder="1" applyAlignment="1" applyProtection="1">
      <alignment horizontal="center" vertical="center" wrapText="1"/>
    </xf>
    <xf numFmtId="0" fontId="1" fillId="2" borderId="14" xfId="1" applyFont="1" applyFill="1" applyBorder="1" applyAlignment="1" applyProtection="1">
      <alignment horizontal="center" vertical="center" wrapText="1"/>
    </xf>
    <xf numFmtId="0" fontId="1" fillId="2" borderId="17" xfId="1" applyFont="1" applyFill="1" applyBorder="1" applyAlignment="1" applyProtection="1">
      <alignment horizontal="center" vertical="center" wrapText="1"/>
    </xf>
    <xf numFmtId="0" fontId="7" fillId="4" borderId="0" xfId="1" applyFont="1" applyFill="1" applyAlignment="1" applyProtection="1">
      <alignment horizontal="left" vertical="center" wrapText="1"/>
    </xf>
    <xf numFmtId="0" fontId="12" fillId="3" borderId="23" xfId="1" applyFont="1" applyFill="1" applyBorder="1" applyAlignment="1" applyProtection="1">
      <alignment horizontal="center" vertical="center"/>
    </xf>
    <xf numFmtId="0" fontId="12" fillId="3" borderId="24" xfId="1" applyFont="1" applyFill="1" applyBorder="1" applyAlignment="1" applyProtection="1">
      <alignment horizontal="center" vertical="center"/>
    </xf>
    <xf numFmtId="0" fontId="1" fillId="2" borderId="7" xfId="1" applyFont="1"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0" fillId="2" borderId="6" xfId="0" applyFill="1" applyBorder="1" applyAlignment="1" applyProtection="1">
      <alignment horizontal="center" vertical="center" wrapText="1"/>
    </xf>
    <xf numFmtId="0" fontId="0" fillId="3" borderId="1" xfId="0" applyFill="1" applyBorder="1" applyAlignment="1" applyProtection="1">
      <alignment horizontal="center" vertical="center"/>
    </xf>
    <xf numFmtId="0" fontId="3" fillId="2" borderId="4" xfId="1" applyFont="1" applyFill="1" applyBorder="1" applyAlignment="1" applyProtection="1">
      <alignment horizontal="left"/>
    </xf>
    <xf numFmtId="0" fontId="0" fillId="2" borderId="8" xfId="0" applyFill="1" applyBorder="1" applyAlignment="1" applyProtection="1"/>
    <xf numFmtId="0" fontId="3" fillId="2" borderId="13" xfId="1" applyFont="1" applyFill="1" applyBorder="1" applyAlignment="1" applyProtection="1">
      <alignment horizontal="left"/>
    </xf>
    <xf numFmtId="0" fontId="0" fillId="2" borderId="1" xfId="0" applyFill="1" applyBorder="1" applyAlignment="1" applyProtection="1"/>
  </cellXfs>
  <cellStyles count="12">
    <cellStyle name="Hyperlink" xfId="8" builtinId="8"/>
    <cellStyle name="Normal" xfId="0" builtinId="0"/>
    <cellStyle name="Normal 2" xfId="10"/>
    <cellStyle name="Normal 2 2" xfId="4"/>
    <cellStyle name="Normal 2 2 2" xfId="9"/>
    <cellStyle name="Normal 2 2 3" xfId="7"/>
    <cellStyle name="Normal 3" xfId="2"/>
    <cellStyle name="Normal_Sheet1" xfId="1"/>
    <cellStyle name="Percent 2" xfId="6"/>
    <cellStyle name="Percent 2 2" xfId="5"/>
    <cellStyle name="Percent 3" xfId="3"/>
    <cellStyle name="Percent 4" xfId="11"/>
  </cellStyles>
  <dxfs count="191">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ekretarijat/Odjel%20za%20pravosudnu%20analitiku%20i%20izvjestavanje/Statistika/2024/GODISNJI%20IZVJESTAJ/1c%20TAB%20TUZ%202024/Kantonalna/8%20KT%20Sarajevo/FIN%20KT%20S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I"/>
      <sheetName val="TABELA IIa"/>
      <sheetName val="tbl_kvalitet_predm"/>
      <sheetName val="TABELA III"/>
      <sheetName val="TABELA IIIa"/>
      <sheetName val="TABELA IV"/>
      <sheetName val="tab1norma"/>
      <sheetName val="tbl_kvalitet_tuzioci"/>
      <sheetName val="2tbl8atuz-kta_ktn"/>
      <sheetName val="tbl IIIa"/>
      <sheetName val="2tbl9tuz-zasta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5"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43275"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2:M91"/>
  <sheetViews>
    <sheetView tabSelected="1" view="pageBreakPreview" zoomScale="110" zoomScaleNormal="100" zoomScaleSheetLayoutView="110" workbookViewId="0">
      <selection activeCell="B2" sqref="B2"/>
    </sheetView>
  </sheetViews>
  <sheetFormatPr defaultRowHeight="15.75" x14ac:dyDescent="0.25"/>
  <cols>
    <col min="1" max="1" width="2.42578125" style="129" customWidth="1"/>
    <col min="2" max="12" width="9.140625" style="129"/>
    <col min="13" max="13" width="9" style="129" customWidth="1"/>
    <col min="14" max="14" width="2.7109375" style="129" customWidth="1"/>
    <col min="15" max="16384" width="9.140625" style="129"/>
  </cols>
  <sheetData>
    <row r="2" spans="2:13" ht="27" x14ac:dyDescent="0.35">
      <c r="B2" s="315" t="s">
        <v>203</v>
      </c>
      <c r="C2" s="316"/>
      <c r="D2" s="316"/>
      <c r="E2" s="316"/>
      <c r="F2" s="316"/>
      <c r="G2" s="316"/>
      <c r="H2" s="316"/>
      <c r="I2" s="316"/>
      <c r="J2" s="316"/>
      <c r="K2" s="316"/>
      <c r="L2" s="316"/>
      <c r="M2" s="316"/>
    </row>
    <row r="3" spans="2:13" ht="18.75" hidden="1" x14ac:dyDescent="0.3">
      <c r="B3" s="317" t="s">
        <v>23</v>
      </c>
      <c r="C3" s="316"/>
      <c r="D3" s="316"/>
      <c r="E3" s="316"/>
      <c r="F3" s="316"/>
      <c r="G3" s="316"/>
      <c r="H3" s="316"/>
      <c r="I3" s="316"/>
      <c r="J3" s="316"/>
      <c r="K3" s="316"/>
      <c r="L3" s="316"/>
      <c r="M3" s="316"/>
    </row>
    <row r="4" spans="2:13" ht="18.75" x14ac:dyDescent="0.3">
      <c r="B4" s="324"/>
      <c r="C4" s="316"/>
      <c r="D4" s="316"/>
      <c r="E4" s="316"/>
      <c r="F4" s="316"/>
      <c r="G4" s="316"/>
      <c r="H4" s="316"/>
      <c r="I4" s="316"/>
      <c r="J4" s="316"/>
      <c r="K4" s="316"/>
      <c r="L4" s="316"/>
      <c r="M4" s="316"/>
    </row>
    <row r="5" spans="2:13" s="424" customFormat="1" ht="30" customHeight="1" x14ac:dyDescent="0.25">
      <c r="B5" s="561" t="s">
        <v>302</v>
      </c>
      <c r="C5" s="561"/>
      <c r="D5" s="561"/>
      <c r="E5" s="561"/>
      <c r="F5" s="561"/>
      <c r="G5" s="561"/>
      <c r="H5" s="561"/>
      <c r="I5" s="561"/>
      <c r="J5" s="561"/>
      <c r="K5" s="561"/>
      <c r="L5" s="561"/>
      <c r="M5" s="561"/>
    </row>
    <row r="6" spans="2:13" s="425" customFormat="1" ht="23.25" customHeight="1" x14ac:dyDescent="0.2">
      <c r="B6" s="562" t="s">
        <v>303</v>
      </c>
      <c r="C6" s="562"/>
      <c r="D6" s="562"/>
      <c r="E6" s="562"/>
      <c r="F6" s="562"/>
      <c r="G6" s="562"/>
      <c r="H6" s="562"/>
      <c r="I6" s="562"/>
      <c r="J6" s="562"/>
      <c r="K6" s="562"/>
      <c r="L6" s="562"/>
      <c r="M6" s="562"/>
    </row>
    <row r="7" spans="2:13" ht="31.5" customHeight="1" x14ac:dyDescent="0.25">
      <c r="B7" s="558" t="s">
        <v>24</v>
      </c>
      <c r="C7" s="558"/>
      <c r="D7" s="558"/>
      <c r="E7" s="558"/>
      <c r="F7" s="558"/>
      <c r="G7" s="558"/>
      <c r="H7" s="558"/>
      <c r="I7" s="558"/>
      <c r="J7" s="558"/>
      <c r="K7" s="558"/>
      <c r="L7" s="558"/>
      <c r="M7" s="558"/>
    </row>
    <row r="8" spans="2:13" ht="16.5" customHeight="1" x14ac:dyDescent="0.25">
      <c r="B8" s="558" t="s">
        <v>185</v>
      </c>
      <c r="C8" s="558"/>
      <c r="D8" s="558"/>
      <c r="E8" s="558"/>
      <c r="F8" s="558"/>
      <c r="G8" s="558"/>
      <c r="H8" s="558"/>
      <c r="I8" s="558"/>
      <c r="J8" s="558"/>
      <c r="K8" s="558"/>
      <c r="L8" s="558"/>
      <c r="M8" s="558"/>
    </row>
    <row r="9" spans="2:13" ht="16.5" customHeight="1" x14ac:dyDescent="0.25">
      <c r="B9" s="558"/>
      <c r="C9" s="558"/>
      <c r="D9" s="558"/>
      <c r="E9" s="558"/>
      <c r="F9" s="558"/>
      <c r="G9" s="558"/>
      <c r="H9" s="558"/>
      <c r="I9" s="558"/>
      <c r="J9" s="558"/>
      <c r="K9" s="558"/>
      <c r="L9" s="558"/>
      <c r="M9" s="558"/>
    </row>
    <row r="10" spans="2:13" ht="16.5" customHeight="1" x14ac:dyDescent="0.25">
      <c r="B10" s="428"/>
      <c r="C10" s="428"/>
      <c r="D10" s="428"/>
      <c r="E10" s="428"/>
      <c r="F10" s="428"/>
      <c r="G10" s="428"/>
      <c r="H10" s="428"/>
      <c r="I10" s="428"/>
      <c r="J10" s="428"/>
      <c r="K10" s="428"/>
      <c r="L10" s="428"/>
      <c r="M10" s="428"/>
    </row>
    <row r="11" spans="2:13" x14ac:dyDescent="0.25">
      <c r="B11" s="316" t="s">
        <v>186</v>
      </c>
      <c r="C11" s="316"/>
      <c r="D11" s="316"/>
      <c r="E11" s="316"/>
      <c r="F11" s="316"/>
      <c r="G11" s="316"/>
      <c r="H11" s="316"/>
      <c r="I11" s="316"/>
      <c r="J11" s="316"/>
      <c r="K11" s="316"/>
      <c r="L11" s="316"/>
      <c r="M11" s="316"/>
    </row>
    <row r="12" spans="2:13" ht="30" customHeight="1" x14ac:dyDescent="0.25">
      <c r="B12" s="316" t="s">
        <v>188</v>
      </c>
      <c r="C12" s="316"/>
      <c r="D12" s="316"/>
      <c r="E12" s="316"/>
      <c r="F12" s="316"/>
      <c r="G12" s="316"/>
      <c r="H12" s="316"/>
      <c r="I12" s="316"/>
      <c r="J12" s="316"/>
      <c r="K12" s="316"/>
      <c r="L12" s="316"/>
      <c r="M12" s="316"/>
    </row>
    <row r="13" spans="2:13" ht="24" customHeight="1" x14ac:dyDescent="0.25">
      <c r="B13" s="558" t="s">
        <v>119</v>
      </c>
      <c r="C13" s="558"/>
      <c r="D13" s="558"/>
      <c r="E13" s="558"/>
      <c r="F13" s="558"/>
      <c r="G13" s="558"/>
      <c r="H13" s="558"/>
      <c r="I13" s="558"/>
      <c r="J13" s="558"/>
      <c r="K13" s="558"/>
      <c r="L13" s="558"/>
      <c r="M13" s="558"/>
    </row>
    <row r="14" spans="2:13" x14ac:dyDescent="0.25">
      <c r="B14" s="558"/>
      <c r="C14" s="558"/>
      <c r="D14" s="558"/>
      <c r="E14" s="558"/>
      <c r="F14" s="558"/>
      <c r="G14" s="558"/>
      <c r="H14" s="558"/>
      <c r="I14" s="558"/>
      <c r="J14" s="558"/>
      <c r="K14" s="558"/>
      <c r="L14" s="558"/>
      <c r="M14" s="558"/>
    </row>
    <row r="15" spans="2:13" x14ac:dyDescent="0.25">
      <c r="B15" s="316"/>
      <c r="C15" s="316"/>
      <c r="D15" s="316"/>
      <c r="E15" s="316"/>
      <c r="F15" s="316"/>
      <c r="G15" s="316"/>
      <c r="H15" s="316"/>
      <c r="I15" s="316"/>
      <c r="J15" s="316"/>
      <c r="K15" s="316"/>
      <c r="L15" s="316"/>
      <c r="M15" s="316"/>
    </row>
    <row r="16" spans="2:13" x14ac:dyDescent="0.25">
      <c r="B16" s="316" t="s">
        <v>330</v>
      </c>
      <c r="C16" s="316"/>
      <c r="D16" s="316"/>
      <c r="E16" s="316"/>
      <c r="F16" s="316"/>
      <c r="G16" s="316"/>
      <c r="H16" s="316"/>
      <c r="I16" s="316"/>
      <c r="J16" s="316"/>
      <c r="K16" s="316"/>
      <c r="L16" s="316"/>
      <c r="M16" s="316"/>
    </row>
    <row r="17" spans="2:13" x14ac:dyDescent="0.25">
      <c r="B17" s="316"/>
      <c r="C17" s="316"/>
      <c r="D17" s="316"/>
      <c r="E17" s="316"/>
      <c r="F17" s="316"/>
      <c r="G17" s="316"/>
      <c r="H17" s="316"/>
      <c r="I17" s="316"/>
      <c r="J17" s="316"/>
      <c r="K17" s="316"/>
      <c r="L17" s="316"/>
      <c r="M17" s="316"/>
    </row>
    <row r="18" spans="2:13" x14ac:dyDescent="0.25">
      <c r="B18" s="558" t="s">
        <v>304</v>
      </c>
      <c r="C18" s="558"/>
      <c r="D18" s="558"/>
      <c r="E18" s="558"/>
      <c r="F18" s="558"/>
      <c r="G18" s="558"/>
      <c r="H18" s="558"/>
      <c r="I18" s="558"/>
      <c r="J18" s="558"/>
      <c r="K18" s="558"/>
      <c r="L18" s="558"/>
      <c r="M18" s="558"/>
    </row>
    <row r="19" spans="2:13" x14ac:dyDescent="0.25">
      <c r="B19" s="558"/>
      <c r="C19" s="558"/>
      <c r="D19" s="558"/>
      <c r="E19" s="558"/>
      <c r="F19" s="558"/>
      <c r="G19" s="558"/>
      <c r="H19" s="558"/>
      <c r="I19" s="558"/>
      <c r="J19" s="558"/>
      <c r="K19" s="558"/>
      <c r="L19" s="558"/>
      <c r="M19" s="558"/>
    </row>
    <row r="20" spans="2:13" ht="9" customHeight="1" x14ac:dyDescent="0.25">
      <c r="B20" s="316"/>
      <c r="C20" s="316"/>
      <c r="D20" s="316"/>
      <c r="E20" s="316"/>
      <c r="F20" s="316"/>
      <c r="G20" s="316"/>
      <c r="H20" s="316"/>
      <c r="I20" s="316"/>
      <c r="J20" s="316"/>
      <c r="K20" s="316"/>
      <c r="L20" s="316"/>
      <c r="M20" s="316"/>
    </row>
    <row r="21" spans="2:13" ht="29.25" customHeight="1" x14ac:dyDescent="0.25">
      <c r="B21" s="558" t="s">
        <v>228</v>
      </c>
      <c r="C21" s="558"/>
      <c r="D21" s="558"/>
      <c r="E21" s="558"/>
      <c r="F21" s="558"/>
      <c r="G21" s="558"/>
      <c r="H21" s="558"/>
      <c r="I21" s="558"/>
      <c r="J21" s="558"/>
      <c r="K21" s="558"/>
      <c r="L21" s="558"/>
      <c r="M21" s="558"/>
    </row>
    <row r="22" spans="2:13" hidden="1" x14ac:dyDescent="0.25">
      <c r="B22" s="558"/>
      <c r="C22" s="558"/>
      <c r="D22" s="558"/>
      <c r="E22" s="558"/>
      <c r="F22" s="558"/>
      <c r="G22" s="558"/>
      <c r="H22" s="558"/>
      <c r="I22" s="558"/>
      <c r="J22" s="558"/>
      <c r="K22" s="558"/>
      <c r="L22" s="558"/>
      <c r="M22" s="558"/>
    </row>
    <row r="23" spans="2:13" hidden="1" x14ac:dyDescent="0.25">
      <c r="B23" s="558"/>
      <c r="C23" s="558"/>
      <c r="D23" s="558"/>
      <c r="E23" s="558"/>
      <c r="F23" s="558"/>
      <c r="G23" s="558"/>
      <c r="H23" s="558"/>
      <c r="I23" s="558"/>
      <c r="J23" s="558"/>
      <c r="K23" s="558"/>
      <c r="L23" s="558"/>
      <c r="M23" s="558"/>
    </row>
    <row r="24" spans="2:13" x14ac:dyDescent="0.25">
      <c r="B24" s="316"/>
      <c r="C24" s="316"/>
      <c r="D24" s="316"/>
      <c r="E24" s="316"/>
      <c r="F24" s="316"/>
      <c r="G24" s="316"/>
      <c r="H24" s="316"/>
      <c r="I24" s="316"/>
      <c r="J24" s="316"/>
      <c r="K24" s="316"/>
      <c r="L24" s="316"/>
      <c r="M24" s="316"/>
    </row>
    <row r="25" spans="2:13" ht="19.5" x14ac:dyDescent="0.35">
      <c r="B25" s="318" t="s">
        <v>187</v>
      </c>
      <c r="C25" s="319"/>
      <c r="D25" s="319"/>
      <c r="E25" s="319"/>
      <c r="F25" s="319"/>
      <c r="G25" s="319"/>
      <c r="H25" s="319"/>
      <c r="I25" s="319"/>
      <c r="J25" s="316"/>
      <c r="K25" s="316"/>
      <c r="L25" s="316"/>
      <c r="M25" s="316"/>
    </row>
    <row r="26" spans="2:13" ht="3.75" customHeight="1" x14ac:dyDescent="0.35">
      <c r="B26" s="319"/>
      <c r="C26" s="319"/>
      <c r="D26" s="319"/>
      <c r="E26" s="319"/>
      <c r="F26" s="319"/>
      <c r="G26" s="319"/>
      <c r="H26" s="319"/>
      <c r="I26" s="319"/>
      <c r="J26" s="316"/>
      <c r="K26" s="316"/>
      <c r="L26" s="316"/>
      <c r="M26" s="316"/>
    </row>
    <row r="27" spans="2:13" s="430" customFormat="1" x14ac:dyDescent="0.25">
      <c r="B27" s="429" t="s">
        <v>232</v>
      </c>
      <c r="C27" s="429"/>
      <c r="D27" s="429"/>
      <c r="E27" s="429"/>
      <c r="F27" s="429"/>
      <c r="G27" s="429"/>
      <c r="H27" s="429"/>
      <c r="I27" s="429"/>
      <c r="J27" s="429"/>
      <c r="K27" s="429"/>
      <c r="L27" s="429"/>
      <c r="M27" s="429"/>
    </row>
    <row r="28" spans="2:13" s="430" customFormat="1" x14ac:dyDescent="0.25">
      <c r="B28" s="431" t="s">
        <v>233</v>
      </c>
      <c r="C28" s="429"/>
      <c r="D28" s="429"/>
      <c r="E28" s="429"/>
      <c r="F28" s="429"/>
      <c r="G28" s="429"/>
      <c r="H28" s="429"/>
      <c r="I28" s="429"/>
      <c r="J28" s="429"/>
      <c r="K28" s="429"/>
      <c r="L28" s="429"/>
      <c r="M28" s="429"/>
    </row>
    <row r="29" spans="2:13" ht="15.75" customHeight="1" x14ac:dyDescent="0.25">
      <c r="B29" s="558" t="s">
        <v>231</v>
      </c>
      <c r="C29" s="558"/>
      <c r="D29" s="558"/>
      <c r="E29" s="558"/>
      <c r="F29" s="558"/>
      <c r="G29" s="558"/>
      <c r="H29" s="558"/>
      <c r="I29" s="558"/>
      <c r="J29" s="558"/>
      <c r="K29" s="558"/>
      <c r="L29" s="558"/>
      <c r="M29" s="558"/>
    </row>
    <row r="30" spans="2:13" x14ac:dyDescent="0.25">
      <c r="B30" s="558"/>
      <c r="C30" s="558"/>
      <c r="D30" s="558"/>
      <c r="E30" s="558"/>
      <c r="F30" s="558"/>
      <c r="G30" s="558"/>
      <c r="H30" s="558"/>
      <c r="I30" s="558"/>
      <c r="J30" s="558"/>
      <c r="K30" s="558"/>
      <c r="L30" s="558"/>
      <c r="M30" s="558"/>
    </row>
    <row r="31" spans="2:13" ht="23.25" customHeight="1" x14ac:dyDescent="0.25">
      <c r="B31" s="558"/>
      <c r="C31" s="558"/>
      <c r="D31" s="558"/>
      <c r="E31" s="558"/>
      <c r="F31" s="558"/>
      <c r="G31" s="558"/>
      <c r="H31" s="558"/>
      <c r="I31" s="558"/>
      <c r="J31" s="558"/>
      <c r="K31" s="558"/>
      <c r="L31" s="558"/>
      <c r="M31" s="558"/>
    </row>
    <row r="32" spans="2:13" ht="15.75" customHeight="1" x14ac:dyDescent="0.25">
      <c r="B32" s="558" t="s">
        <v>120</v>
      </c>
      <c r="C32" s="558"/>
      <c r="D32" s="558"/>
      <c r="E32" s="558"/>
      <c r="F32" s="558"/>
      <c r="G32" s="558"/>
      <c r="H32" s="558"/>
      <c r="I32" s="558"/>
      <c r="J32" s="558"/>
      <c r="K32" s="558"/>
      <c r="L32" s="558"/>
      <c r="M32" s="558"/>
    </row>
    <row r="33" spans="2:13" ht="25.5" customHeight="1" x14ac:dyDescent="0.25">
      <c r="B33" s="558"/>
      <c r="C33" s="558"/>
      <c r="D33" s="558"/>
      <c r="E33" s="558"/>
      <c r="F33" s="558"/>
      <c r="G33" s="558"/>
      <c r="H33" s="558"/>
      <c r="I33" s="558"/>
      <c r="J33" s="558"/>
      <c r="K33" s="558"/>
      <c r="L33" s="558"/>
      <c r="M33" s="558"/>
    </row>
    <row r="34" spans="2:13" x14ac:dyDescent="0.25">
      <c r="B34" s="428"/>
      <c r="C34" s="428"/>
      <c r="D34" s="428"/>
      <c r="E34" s="428"/>
      <c r="F34" s="428"/>
      <c r="G34" s="428"/>
      <c r="H34" s="428"/>
      <c r="I34" s="428"/>
      <c r="J34" s="428"/>
      <c r="K34" s="428"/>
      <c r="L34" s="428"/>
      <c r="M34" s="428"/>
    </row>
    <row r="35" spans="2:13" ht="15.75" customHeight="1" x14ac:dyDescent="0.25">
      <c r="B35" s="559" t="s">
        <v>121</v>
      </c>
      <c r="C35" s="559"/>
      <c r="D35" s="559"/>
      <c r="E35" s="559"/>
      <c r="F35" s="559"/>
      <c r="G35" s="559"/>
      <c r="H35" s="559"/>
      <c r="I35" s="559"/>
      <c r="J35" s="559"/>
      <c r="K35" s="559"/>
      <c r="L35" s="559"/>
      <c r="M35" s="559"/>
    </row>
    <row r="36" spans="2:13" x14ac:dyDescent="0.25">
      <c r="B36" s="559"/>
      <c r="C36" s="559"/>
      <c r="D36" s="559"/>
      <c r="E36" s="559"/>
      <c r="F36" s="559"/>
      <c r="G36" s="559"/>
      <c r="H36" s="559"/>
      <c r="I36" s="559"/>
      <c r="J36" s="559"/>
      <c r="K36" s="559"/>
      <c r="L36" s="559"/>
      <c r="M36" s="559"/>
    </row>
    <row r="37" spans="2:13" x14ac:dyDescent="0.25">
      <c r="B37" s="427"/>
      <c r="C37" s="427"/>
      <c r="D37" s="427"/>
      <c r="E37" s="427"/>
      <c r="F37" s="427"/>
      <c r="G37" s="427"/>
      <c r="H37" s="427"/>
      <c r="I37" s="427"/>
      <c r="J37" s="427"/>
      <c r="K37" s="427"/>
      <c r="L37" s="427"/>
      <c r="M37" s="427"/>
    </row>
    <row r="38" spans="2:13" ht="120" customHeight="1" x14ac:dyDescent="0.25">
      <c r="B38" s="559" t="s">
        <v>305</v>
      </c>
      <c r="C38" s="559"/>
      <c r="D38" s="559"/>
      <c r="E38" s="559"/>
      <c r="F38" s="559"/>
      <c r="G38" s="559"/>
      <c r="H38" s="559"/>
      <c r="I38" s="559"/>
      <c r="J38" s="559"/>
      <c r="K38" s="559"/>
      <c r="L38" s="559"/>
      <c r="M38" s="559"/>
    </row>
    <row r="39" spans="2:13" ht="14.25" customHeight="1" x14ac:dyDescent="0.25">
      <c r="B39" s="427"/>
      <c r="C39" s="427"/>
      <c r="D39" s="427"/>
      <c r="E39" s="427"/>
      <c r="F39" s="427"/>
      <c r="G39" s="427"/>
      <c r="H39" s="427"/>
      <c r="I39" s="427"/>
      <c r="J39" s="427"/>
      <c r="K39" s="427"/>
      <c r="L39" s="427"/>
      <c r="M39" s="427"/>
    </row>
    <row r="40" spans="2:13" ht="15.75" hidden="1" customHeight="1" x14ac:dyDescent="0.25">
      <c r="B40" s="560" t="s">
        <v>218</v>
      </c>
      <c r="C40" s="560"/>
      <c r="D40" s="560"/>
      <c r="E40" s="560"/>
      <c r="F40" s="560"/>
      <c r="G40" s="560"/>
      <c r="H40" s="560"/>
      <c r="I40" s="560"/>
      <c r="J40" s="560"/>
      <c r="K40" s="560"/>
      <c r="L40" s="560"/>
      <c r="M40" s="560"/>
    </row>
    <row r="41" spans="2:13" ht="16.5" hidden="1" customHeight="1" x14ac:dyDescent="0.25">
      <c r="B41" s="560"/>
      <c r="C41" s="560"/>
      <c r="D41" s="560"/>
      <c r="E41" s="560"/>
      <c r="F41" s="560"/>
      <c r="G41" s="560"/>
      <c r="H41" s="560"/>
      <c r="I41" s="560"/>
      <c r="J41" s="560"/>
      <c r="K41" s="560"/>
      <c r="L41" s="560"/>
      <c r="M41" s="560"/>
    </row>
    <row r="42" spans="2:13" hidden="1" x14ac:dyDescent="0.25">
      <c r="B42" s="560"/>
      <c r="C42" s="560"/>
      <c r="D42" s="560"/>
      <c r="E42" s="560"/>
      <c r="F42" s="560"/>
      <c r="G42" s="560"/>
      <c r="H42" s="560"/>
      <c r="I42" s="560"/>
      <c r="J42" s="560"/>
      <c r="K42" s="560"/>
      <c r="L42" s="560"/>
      <c r="M42" s="560"/>
    </row>
    <row r="43" spans="2:13" hidden="1" x14ac:dyDescent="0.25">
      <c r="B43" s="560"/>
      <c r="C43" s="560"/>
      <c r="D43" s="560"/>
      <c r="E43" s="560"/>
      <c r="F43" s="560"/>
      <c r="G43" s="560"/>
      <c r="H43" s="560"/>
      <c r="I43" s="560"/>
      <c r="J43" s="560"/>
      <c r="K43" s="560"/>
      <c r="L43" s="560"/>
      <c r="M43" s="560"/>
    </row>
    <row r="44" spans="2:13" hidden="1" x14ac:dyDescent="0.25">
      <c r="B44" s="560"/>
      <c r="C44" s="560"/>
      <c r="D44" s="560"/>
      <c r="E44" s="560"/>
      <c r="F44" s="560"/>
      <c r="G44" s="560"/>
      <c r="H44" s="560"/>
      <c r="I44" s="560"/>
      <c r="J44" s="560"/>
      <c r="K44" s="560"/>
      <c r="L44" s="560"/>
      <c r="M44" s="560"/>
    </row>
    <row r="45" spans="2:13" hidden="1" x14ac:dyDescent="0.25">
      <c r="B45" s="560"/>
      <c r="C45" s="560"/>
      <c r="D45" s="560"/>
      <c r="E45" s="560"/>
      <c r="F45" s="560"/>
      <c r="G45" s="560"/>
      <c r="H45" s="560"/>
      <c r="I45" s="560"/>
      <c r="J45" s="560"/>
      <c r="K45" s="560"/>
      <c r="L45" s="560"/>
      <c r="M45" s="560"/>
    </row>
    <row r="46" spans="2:13" hidden="1" x14ac:dyDescent="0.25">
      <c r="B46" s="560"/>
      <c r="C46" s="560"/>
      <c r="D46" s="560"/>
      <c r="E46" s="560"/>
      <c r="F46" s="560"/>
      <c r="G46" s="560"/>
      <c r="H46" s="560"/>
      <c r="I46" s="560"/>
      <c r="J46" s="560"/>
      <c r="K46" s="560"/>
      <c r="L46" s="560"/>
      <c r="M46" s="560"/>
    </row>
    <row r="47" spans="2:13" hidden="1" x14ac:dyDescent="0.25">
      <c r="B47" s="560"/>
      <c r="C47" s="560"/>
      <c r="D47" s="560"/>
      <c r="E47" s="560"/>
      <c r="F47" s="560"/>
      <c r="G47" s="560"/>
      <c r="H47" s="560"/>
      <c r="I47" s="560"/>
      <c r="J47" s="560"/>
      <c r="K47" s="560"/>
      <c r="L47" s="560"/>
      <c r="M47" s="560"/>
    </row>
    <row r="48" spans="2:13" hidden="1" x14ac:dyDescent="0.25">
      <c r="B48" s="560"/>
      <c r="C48" s="560"/>
      <c r="D48" s="560"/>
      <c r="E48" s="560"/>
      <c r="F48" s="560"/>
      <c r="G48" s="560"/>
      <c r="H48" s="560"/>
      <c r="I48" s="560"/>
      <c r="J48" s="560"/>
      <c r="K48" s="560"/>
      <c r="L48" s="560"/>
      <c r="M48" s="560"/>
    </row>
    <row r="49" spans="2:13" hidden="1" x14ac:dyDescent="0.25">
      <c r="B49" s="560"/>
      <c r="C49" s="560"/>
      <c r="D49" s="560"/>
      <c r="E49" s="560"/>
      <c r="F49" s="560"/>
      <c r="G49" s="560"/>
      <c r="H49" s="560"/>
      <c r="I49" s="560"/>
      <c r="J49" s="560"/>
      <c r="K49" s="560"/>
      <c r="L49" s="560"/>
      <c r="M49" s="560"/>
    </row>
    <row r="50" spans="2:13" hidden="1" x14ac:dyDescent="0.25">
      <c r="B50" s="560"/>
      <c r="C50" s="560"/>
      <c r="D50" s="560"/>
      <c r="E50" s="560"/>
      <c r="F50" s="560"/>
      <c r="G50" s="560"/>
      <c r="H50" s="560"/>
      <c r="I50" s="560"/>
      <c r="J50" s="560"/>
      <c r="K50" s="560"/>
      <c r="L50" s="560"/>
      <c r="M50" s="560"/>
    </row>
    <row r="51" spans="2:13" hidden="1" x14ac:dyDescent="0.25">
      <c r="B51" s="560"/>
      <c r="C51" s="560"/>
      <c r="D51" s="560"/>
      <c r="E51" s="560"/>
      <c r="F51" s="560"/>
      <c r="G51" s="560"/>
      <c r="H51" s="560"/>
      <c r="I51" s="560"/>
      <c r="J51" s="560"/>
      <c r="K51" s="560"/>
      <c r="L51" s="560"/>
      <c r="M51" s="560"/>
    </row>
    <row r="52" spans="2:13" hidden="1" x14ac:dyDescent="0.25">
      <c r="B52" s="560"/>
      <c r="C52" s="560"/>
      <c r="D52" s="560"/>
      <c r="E52" s="560"/>
      <c r="F52" s="560"/>
      <c r="G52" s="560"/>
      <c r="H52" s="560"/>
      <c r="I52" s="560"/>
      <c r="J52" s="560"/>
      <c r="K52" s="560"/>
      <c r="L52" s="560"/>
      <c r="M52" s="560"/>
    </row>
    <row r="53" spans="2:13" hidden="1" x14ac:dyDescent="0.25">
      <c r="B53" s="560"/>
      <c r="C53" s="560"/>
      <c r="D53" s="560"/>
      <c r="E53" s="560"/>
      <c r="F53" s="560"/>
      <c r="G53" s="560"/>
      <c r="H53" s="560"/>
      <c r="I53" s="560"/>
      <c r="J53" s="560"/>
      <c r="K53" s="560"/>
      <c r="L53" s="560"/>
      <c r="M53" s="560"/>
    </row>
    <row r="54" spans="2:13" hidden="1" x14ac:dyDescent="0.25">
      <c r="B54" s="560"/>
      <c r="C54" s="560"/>
      <c r="D54" s="560"/>
      <c r="E54" s="560"/>
      <c r="F54" s="560"/>
      <c r="G54" s="560"/>
      <c r="H54" s="560"/>
      <c r="I54" s="560"/>
      <c r="J54" s="560"/>
      <c r="K54" s="560"/>
      <c r="L54" s="560"/>
      <c r="M54" s="560"/>
    </row>
    <row r="55" spans="2:13" hidden="1" x14ac:dyDescent="0.25">
      <c r="B55" s="560"/>
      <c r="C55" s="560"/>
      <c r="D55" s="560"/>
      <c r="E55" s="560"/>
      <c r="F55" s="560"/>
      <c r="G55" s="560"/>
      <c r="H55" s="560"/>
      <c r="I55" s="560"/>
      <c r="J55" s="560"/>
      <c r="K55" s="560"/>
      <c r="L55" s="560"/>
      <c r="M55" s="560"/>
    </row>
    <row r="56" spans="2:13" hidden="1" x14ac:dyDescent="0.25">
      <c r="B56" s="560"/>
      <c r="C56" s="560"/>
      <c r="D56" s="560"/>
      <c r="E56" s="560"/>
      <c r="F56" s="560"/>
      <c r="G56" s="560"/>
      <c r="H56" s="560"/>
      <c r="I56" s="560"/>
      <c r="J56" s="560"/>
      <c r="K56" s="560"/>
      <c r="L56" s="560"/>
      <c r="M56" s="560"/>
    </row>
    <row r="57" spans="2:13" hidden="1" x14ac:dyDescent="0.25">
      <c r="B57" s="560"/>
      <c r="C57" s="560"/>
      <c r="D57" s="560"/>
      <c r="E57" s="560"/>
      <c r="F57" s="560"/>
      <c r="G57" s="560"/>
      <c r="H57" s="560"/>
      <c r="I57" s="560"/>
      <c r="J57" s="560"/>
      <c r="K57" s="560"/>
      <c r="L57" s="560"/>
      <c r="M57" s="560"/>
    </row>
    <row r="58" spans="2:13" hidden="1" x14ac:dyDescent="0.25">
      <c r="B58" s="560"/>
      <c r="C58" s="560"/>
      <c r="D58" s="560"/>
      <c r="E58" s="560"/>
      <c r="F58" s="560"/>
      <c r="G58" s="560"/>
      <c r="H58" s="560"/>
      <c r="I58" s="560"/>
      <c r="J58" s="560"/>
      <c r="K58" s="560"/>
      <c r="L58" s="560"/>
      <c r="M58" s="560"/>
    </row>
    <row r="59" spans="2:13" hidden="1" x14ac:dyDescent="0.25">
      <c r="B59" s="560"/>
      <c r="C59" s="560"/>
      <c r="D59" s="560"/>
      <c r="E59" s="560"/>
      <c r="F59" s="560"/>
      <c r="G59" s="560"/>
      <c r="H59" s="560"/>
      <c r="I59" s="560"/>
      <c r="J59" s="560"/>
      <c r="K59" s="560"/>
      <c r="L59" s="560"/>
      <c r="M59" s="560"/>
    </row>
    <row r="60" spans="2:13" hidden="1" x14ac:dyDescent="0.25">
      <c r="B60" s="560"/>
      <c r="C60" s="560"/>
      <c r="D60" s="560"/>
      <c r="E60" s="560"/>
      <c r="F60" s="560"/>
      <c r="G60" s="560"/>
      <c r="H60" s="560"/>
      <c r="I60" s="560"/>
      <c r="J60" s="560"/>
      <c r="K60" s="560"/>
      <c r="L60" s="560"/>
      <c r="M60" s="560"/>
    </row>
    <row r="61" spans="2:13" hidden="1" x14ac:dyDescent="0.25">
      <c r="B61" s="560"/>
      <c r="C61" s="560"/>
      <c r="D61" s="560"/>
      <c r="E61" s="560"/>
      <c r="F61" s="560"/>
      <c r="G61" s="560"/>
      <c r="H61" s="560"/>
      <c r="I61" s="560"/>
      <c r="J61" s="560"/>
      <c r="K61" s="560"/>
      <c r="L61" s="560"/>
      <c r="M61" s="560"/>
    </row>
    <row r="62" spans="2:13" hidden="1" x14ac:dyDescent="0.25">
      <c r="B62" s="560"/>
      <c r="C62" s="560"/>
      <c r="D62" s="560"/>
      <c r="E62" s="560"/>
      <c r="F62" s="560"/>
      <c r="G62" s="560"/>
      <c r="H62" s="560"/>
      <c r="I62" s="560"/>
      <c r="J62" s="560"/>
      <c r="K62" s="560"/>
      <c r="L62" s="560"/>
      <c r="M62" s="560"/>
    </row>
    <row r="63" spans="2:13" hidden="1" x14ac:dyDescent="0.25">
      <c r="B63" s="560"/>
      <c r="C63" s="560"/>
      <c r="D63" s="560"/>
      <c r="E63" s="560"/>
      <c r="F63" s="560"/>
      <c r="G63" s="560"/>
      <c r="H63" s="560"/>
      <c r="I63" s="560"/>
      <c r="J63" s="560"/>
      <c r="K63" s="560"/>
      <c r="L63" s="560"/>
      <c r="M63" s="560"/>
    </row>
    <row r="64" spans="2:13" hidden="1" x14ac:dyDescent="0.25">
      <c r="B64" s="560"/>
      <c r="C64" s="560"/>
      <c r="D64" s="560"/>
      <c r="E64" s="560"/>
      <c r="F64" s="560"/>
      <c r="G64" s="560"/>
      <c r="H64" s="560"/>
      <c r="I64" s="560"/>
      <c r="J64" s="560"/>
      <c r="K64" s="560"/>
      <c r="L64" s="560"/>
      <c r="M64" s="560"/>
    </row>
    <row r="65" spans="2:13" hidden="1" x14ac:dyDescent="0.25">
      <c r="B65" s="560"/>
      <c r="C65" s="560"/>
      <c r="D65" s="560"/>
      <c r="E65" s="560"/>
      <c r="F65" s="560"/>
      <c r="G65" s="560"/>
      <c r="H65" s="560"/>
      <c r="I65" s="560"/>
      <c r="J65" s="560"/>
      <c r="K65" s="560"/>
      <c r="L65" s="560"/>
      <c r="M65" s="560"/>
    </row>
    <row r="66" spans="2:13" hidden="1" x14ac:dyDescent="0.25">
      <c r="B66" s="560"/>
      <c r="C66" s="560"/>
      <c r="D66" s="560"/>
      <c r="E66" s="560"/>
      <c r="F66" s="560"/>
      <c r="G66" s="560"/>
      <c r="H66" s="560"/>
      <c r="I66" s="560"/>
      <c r="J66" s="560"/>
      <c r="K66" s="560"/>
      <c r="L66" s="560"/>
      <c r="M66" s="560"/>
    </row>
    <row r="67" spans="2:13" hidden="1" x14ac:dyDescent="0.25">
      <c r="B67" s="560"/>
      <c r="C67" s="560"/>
      <c r="D67" s="560"/>
      <c r="E67" s="560"/>
      <c r="F67" s="560"/>
      <c r="G67" s="560"/>
      <c r="H67" s="560"/>
      <c r="I67" s="560"/>
      <c r="J67" s="560"/>
      <c r="K67" s="560"/>
      <c r="L67" s="560"/>
      <c r="M67" s="560"/>
    </row>
    <row r="68" spans="2:13" hidden="1" x14ac:dyDescent="0.25">
      <c r="B68" s="560"/>
      <c r="C68" s="560"/>
      <c r="D68" s="560"/>
      <c r="E68" s="560"/>
      <c r="F68" s="560"/>
      <c r="G68" s="560"/>
      <c r="H68" s="560"/>
      <c r="I68" s="560"/>
      <c r="J68" s="560"/>
      <c r="K68" s="560"/>
      <c r="L68" s="560"/>
      <c r="M68" s="560"/>
    </row>
    <row r="69" spans="2:13" hidden="1" x14ac:dyDescent="0.25">
      <c r="B69" s="560"/>
      <c r="C69" s="560"/>
      <c r="D69" s="560"/>
      <c r="E69" s="560"/>
      <c r="F69" s="560"/>
      <c r="G69" s="560"/>
      <c r="H69" s="560"/>
      <c r="I69" s="560"/>
      <c r="J69" s="560"/>
      <c r="K69" s="560"/>
      <c r="L69" s="560"/>
      <c r="M69" s="560"/>
    </row>
    <row r="70" spans="2:13" hidden="1" x14ac:dyDescent="0.25">
      <c r="B70" s="560"/>
      <c r="C70" s="560"/>
      <c r="D70" s="560"/>
      <c r="E70" s="560"/>
      <c r="F70" s="560"/>
      <c r="G70" s="560"/>
      <c r="H70" s="560"/>
      <c r="I70" s="560"/>
      <c r="J70" s="560"/>
      <c r="K70" s="560"/>
      <c r="L70" s="560"/>
      <c r="M70" s="560"/>
    </row>
    <row r="71" spans="2:13" hidden="1" x14ac:dyDescent="0.25">
      <c r="B71" s="560"/>
      <c r="C71" s="560"/>
      <c r="D71" s="560"/>
      <c r="E71" s="560"/>
      <c r="F71" s="560"/>
      <c r="G71" s="560"/>
      <c r="H71" s="560"/>
      <c r="I71" s="560"/>
      <c r="J71" s="560"/>
      <c r="K71" s="560"/>
      <c r="L71" s="560"/>
      <c r="M71" s="560"/>
    </row>
    <row r="72" spans="2:13" hidden="1" x14ac:dyDescent="0.25">
      <c r="B72" s="560"/>
      <c r="C72" s="560"/>
      <c r="D72" s="560"/>
      <c r="E72" s="560"/>
      <c r="F72" s="560"/>
      <c r="G72" s="560"/>
      <c r="H72" s="560"/>
      <c r="I72" s="560"/>
      <c r="J72" s="560"/>
      <c r="K72" s="560"/>
      <c r="L72" s="560"/>
      <c r="M72" s="560"/>
    </row>
    <row r="73" spans="2:13" hidden="1" x14ac:dyDescent="0.25">
      <c r="B73" s="560"/>
      <c r="C73" s="560"/>
      <c r="D73" s="560"/>
      <c r="E73" s="560"/>
      <c r="F73" s="560"/>
      <c r="G73" s="560"/>
      <c r="H73" s="560"/>
      <c r="I73" s="560"/>
      <c r="J73" s="560"/>
      <c r="K73" s="560"/>
      <c r="L73" s="560"/>
      <c r="M73" s="560"/>
    </row>
    <row r="74" spans="2:13" hidden="1" x14ac:dyDescent="0.25">
      <c r="B74" s="560"/>
      <c r="C74" s="560"/>
      <c r="D74" s="560"/>
      <c r="E74" s="560"/>
      <c r="F74" s="560"/>
      <c r="G74" s="560"/>
      <c r="H74" s="560"/>
      <c r="I74" s="560"/>
      <c r="J74" s="560"/>
      <c r="K74" s="560"/>
      <c r="L74" s="560"/>
      <c r="M74" s="560"/>
    </row>
    <row r="75" spans="2:13" hidden="1" x14ac:dyDescent="0.25">
      <c r="B75" s="560"/>
      <c r="C75" s="560"/>
      <c r="D75" s="560"/>
      <c r="E75" s="560"/>
      <c r="F75" s="560"/>
      <c r="G75" s="560"/>
      <c r="H75" s="560"/>
      <c r="I75" s="560"/>
      <c r="J75" s="560"/>
      <c r="K75" s="560"/>
      <c r="L75" s="560"/>
      <c r="M75" s="560"/>
    </row>
    <row r="76" spans="2:13" hidden="1" x14ac:dyDescent="0.25">
      <c r="B76" s="560"/>
      <c r="C76" s="560"/>
      <c r="D76" s="560"/>
      <c r="E76" s="560"/>
      <c r="F76" s="560"/>
      <c r="G76" s="560"/>
      <c r="H76" s="560"/>
      <c r="I76" s="560"/>
      <c r="J76" s="560"/>
      <c r="K76" s="560"/>
      <c r="L76" s="560"/>
      <c r="M76" s="560"/>
    </row>
    <row r="77" spans="2:13" x14ac:dyDescent="0.25">
      <c r="B77" s="130"/>
      <c r="C77" s="130"/>
      <c r="D77" s="130"/>
      <c r="E77" s="130"/>
      <c r="F77" s="130"/>
      <c r="G77" s="130"/>
      <c r="H77" s="130"/>
      <c r="I77" s="130"/>
      <c r="J77" s="130"/>
      <c r="K77" s="130"/>
      <c r="L77" s="130"/>
      <c r="M77" s="130"/>
    </row>
    <row r="78" spans="2:13" x14ac:dyDescent="0.25">
      <c r="B78" s="130"/>
      <c r="C78" s="130"/>
      <c r="D78" s="130"/>
      <c r="E78" s="130"/>
      <c r="F78" s="130"/>
      <c r="G78" s="130"/>
      <c r="H78" s="130"/>
      <c r="I78" s="130"/>
      <c r="J78" s="130"/>
      <c r="K78" s="130"/>
      <c r="L78" s="130"/>
      <c r="M78" s="130"/>
    </row>
    <row r="79" spans="2:13" x14ac:dyDescent="0.25">
      <c r="B79" s="130"/>
      <c r="C79" s="130"/>
      <c r="D79" s="130"/>
      <c r="E79" s="130"/>
      <c r="F79" s="130"/>
      <c r="G79" s="130"/>
      <c r="H79" s="130"/>
      <c r="I79" s="130"/>
      <c r="J79" s="130"/>
      <c r="K79" s="130"/>
      <c r="L79" s="130"/>
      <c r="M79" s="130"/>
    </row>
    <row r="80" spans="2:13" x14ac:dyDescent="0.25">
      <c r="B80" s="130"/>
      <c r="C80" s="130"/>
      <c r="D80" s="130"/>
      <c r="E80" s="130"/>
      <c r="F80" s="130"/>
      <c r="G80" s="130"/>
      <c r="H80" s="130"/>
      <c r="I80" s="130"/>
      <c r="J80" s="130"/>
      <c r="K80" s="130"/>
      <c r="L80" s="130"/>
      <c r="M80" s="130"/>
    </row>
    <row r="81" spans="2:13" x14ac:dyDescent="0.25">
      <c r="B81" s="130"/>
      <c r="C81" s="130"/>
      <c r="D81" s="130"/>
      <c r="E81" s="130"/>
      <c r="F81" s="130"/>
      <c r="G81" s="130"/>
      <c r="H81" s="130"/>
      <c r="I81" s="130"/>
      <c r="J81" s="130"/>
      <c r="K81" s="130"/>
      <c r="L81" s="130"/>
      <c r="M81" s="130"/>
    </row>
    <row r="82" spans="2:13" x14ac:dyDescent="0.25">
      <c r="B82" s="130"/>
      <c r="C82" s="130"/>
      <c r="D82" s="130"/>
      <c r="E82" s="130"/>
      <c r="F82" s="130"/>
      <c r="G82" s="130"/>
      <c r="H82" s="130"/>
      <c r="I82" s="130"/>
      <c r="J82" s="130"/>
      <c r="K82" s="130"/>
      <c r="L82" s="130"/>
      <c r="M82" s="130"/>
    </row>
    <row r="83" spans="2:13" x14ac:dyDescent="0.25">
      <c r="B83" s="130"/>
      <c r="C83" s="130"/>
      <c r="D83" s="130"/>
      <c r="E83" s="130"/>
      <c r="F83" s="130"/>
      <c r="G83" s="130"/>
      <c r="H83" s="130"/>
      <c r="I83" s="130"/>
      <c r="J83" s="130"/>
      <c r="K83" s="130"/>
      <c r="L83" s="130"/>
      <c r="M83" s="130"/>
    </row>
    <row r="84" spans="2:13" x14ac:dyDescent="0.25">
      <c r="B84" s="130"/>
      <c r="C84" s="130"/>
      <c r="D84" s="130"/>
      <c r="E84" s="130"/>
      <c r="F84" s="130"/>
      <c r="G84" s="130"/>
      <c r="H84" s="130"/>
      <c r="I84" s="130"/>
      <c r="J84" s="130"/>
      <c r="K84" s="130"/>
      <c r="L84" s="130"/>
      <c r="M84" s="130"/>
    </row>
    <row r="85" spans="2:13" x14ac:dyDescent="0.25">
      <c r="B85" s="130"/>
      <c r="C85" s="130"/>
      <c r="D85" s="130"/>
      <c r="E85" s="130"/>
      <c r="F85" s="130"/>
      <c r="G85" s="130"/>
      <c r="H85" s="130"/>
      <c r="I85" s="130"/>
      <c r="J85" s="130"/>
      <c r="K85" s="130"/>
      <c r="L85" s="130"/>
      <c r="M85" s="130"/>
    </row>
    <row r="86" spans="2:13" x14ac:dyDescent="0.25">
      <c r="B86" s="130"/>
      <c r="C86" s="130"/>
      <c r="D86" s="130"/>
      <c r="E86" s="130"/>
      <c r="F86" s="130"/>
      <c r="G86" s="130"/>
      <c r="H86" s="130"/>
      <c r="I86" s="130"/>
      <c r="J86" s="130"/>
      <c r="K86" s="130"/>
      <c r="L86" s="130"/>
      <c r="M86" s="130"/>
    </row>
    <row r="87" spans="2:13" x14ac:dyDescent="0.25">
      <c r="B87" s="130"/>
      <c r="C87" s="130"/>
      <c r="D87" s="130"/>
      <c r="E87" s="130"/>
      <c r="F87" s="130"/>
      <c r="G87" s="130"/>
      <c r="H87" s="130"/>
      <c r="I87" s="130"/>
      <c r="J87" s="130"/>
      <c r="K87" s="130"/>
      <c r="L87" s="130"/>
      <c r="M87" s="130"/>
    </row>
    <row r="88" spans="2:13" x14ac:dyDescent="0.25">
      <c r="B88" s="130"/>
      <c r="C88" s="130"/>
      <c r="D88" s="130"/>
      <c r="E88" s="130"/>
      <c r="F88" s="130"/>
      <c r="G88" s="130"/>
      <c r="H88" s="130"/>
      <c r="I88" s="130"/>
      <c r="J88" s="130"/>
      <c r="K88" s="130"/>
      <c r="L88" s="130"/>
      <c r="M88" s="130"/>
    </row>
    <row r="89" spans="2:13" x14ac:dyDescent="0.25">
      <c r="B89" s="130"/>
      <c r="C89" s="130"/>
      <c r="D89" s="130"/>
      <c r="E89" s="130"/>
      <c r="F89" s="130"/>
      <c r="G89" s="130"/>
      <c r="H89" s="130"/>
      <c r="I89" s="130"/>
      <c r="J89" s="130"/>
      <c r="K89" s="130"/>
      <c r="L89" s="130"/>
      <c r="M89" s="130"/>
    </row>
    <row r="90" spans="2:13" x14ac:dyDescent="0.25">
      <c r="B90" s="130"/>
      <c r="C90" s="130"/>
      <c r="D90" s="130"/>
      <c r="E90" s="130"/>
      <c r="F90" s="130"/>
      <c r="G90" s="130"/>
      <c r="H90" s="130"/>
      <c r="I90" s="130"/>
      <c r="J90" s="130"/>
      <c r="K90" s="130"/>
      <c r="L90" s="130"/>
      <c r="M90" s="130"/>
    </row>
    <row r="91" spans="2:13" x14ac:dyDescent="0.25">
      <c r="B91" s="130"/>
      <c r="C91" s="130"/>
      <c r="D91" s="130"/>
      <c r="E91" s="130"/>
      <c r="F91" s="130"/>
      <c r="G91" s="130"/>
      <c r="H91" s="130"/>
      <c r="I91" s="130"/>
      <c r="J91" s="130"/>
      <c r="K91" s="130"/>
      <c r="L91" s="130"/>
      <c r="M91" s="130"/>
    </row>
  </sheetData>
  <sheetProtection algorithmName="SHA-512" hashValue="bOX0iTvyrDPgyCv7pgCCLXqCW6m2uxyKE7P4T/C6RHBdX2z6pD0Efthilg8XWuWLSbztU9YPsnTY/u99r2yHHw==" saltValue="1uJXg7bv3EzywvhLTWBSOw==" spinCount="100000" sheet="1" objects="1" scenarios="1"/>
  <mergeCells count="12">
    <mergeCell ref="B32:M33"/>
    <mergeCell ref="B35:M36"/>
    <mergeCell ref="B38:M38"/>
    <mergeCell ref="B40:M76"/>
    <mergeCell ref="B5:M5"/>
    <mergeCell ref="B7:M7"/>
    <mergeCell ref="B8:M9"/>
    <mergeCell ref="B13:M14"/>
    <mergeCell ref="B21:M23"/>
    <mergeCell ref="B29:M31"/>
    <mergeCell ref="B18:M19"/>
    <mergeCell ref="B6:M6"/>
  </mergeCells>
  <hyperlinks>
    <hyperlink ref="B6" r:id="rId1"/>
  </hyperlinks>
  <pageMargins left="0.75" right="0.75" top="1" bottom="1" header="0.5" footer="0.5"/>
  <pageSetup scale="48" orientation="portrait" r:id="rId2"/>
  <headerFooter alignWithMargins="0">
    <oddHeader>&amp;R&amp;"Arial,Regular"&amp;11&amp;B&amp;K000000JAVNO</oddHeader>
    <evenHeader>&amp;R&amp;"Arial,Regular"&amp;11&amp;B&amp;K000000JAVNO</evenHeader>
    <firstHeader>&amp;R&amp;"Arial,Regular"&amp;11&amp;B&amp;K000000JAVNO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8"/>
  <sheetViews>
    <sheetView showGridLines="0" view="pageBreakPreview" zoomScale="85" zoomScaleNormal="70" zoomScaleSheetLayoutView="85" workbookViewId="0">
      <pane ySplit="11" topLeftCell="A12" activePane="bottomLeft" state="frozen"/>
      <selection pane="bottomLeft" activeCell="B12" sqref="B12:B13"/>
    </sheetView>
  </sheetViews>
  <sheetFormatPr defaultRowHeight="15" x14ac:dyDescent="0.25"/>
  <cols>
    <col min="1" max="1" width="6.5703125" style="44" customWidth="1"/>
    <col min="2" max="2" width="19" style="44" customWidth="1"/>
    <col min="3" max="3" width="11.140625" style="44" customWidth="1"/>
    <col min="4" max="4" width="21.42578125" style="44" customWidth="1"/>
    <col min="5" max="5" width="25.7109375" style="44" customWidth="1"/>
    <col min="6" max="6" width="13.5703125" style="44" hidden="1" customWidth="1"/>
    <col min="7" max="7" width="26.28515625" style="44" customWidth="1"/>
    <col min="8" max="8" width="12.28515625" style="64" customWidth="1"/>
    <col min="9" max="9" width="12.5703125" style="64" customWidth="1"/>
    <col min="10" max="10" width="13.140625" style="65" customWidth="1"/>
    <col min="11" max="11" width="12.140625" style="44" customWidth="1"/>
    <col min="12" max="12" width="13.85546875" style="44" customWidth="1"/>
    <col min="13" max="13" width="13.5703125" style="44" customWidth="1"/>
    <col min="14" max="14" width="18.85546875" style="44" customWidth="1"/>
    <col min="15" max="15" width="14.28515625" style="44" customWidth="1"/>
    <col min="16" max="16" width="14.140625" style="44" customWidth="1"/>
    <col min="17" max="18" width="10.7109375" style="44" customWidth="1"/>
    <col min="19" max="19" width="11.7109375" style="44" customWidth="1"/>
    <col min="20" max="20" width="13.28515625" style="44" customWidth="1"/>
    <col min="21" max="29" width="9.140625" style="44" hidden="1" customWidth="1"/>
    <col min="30" max="16384" width="9.140625" style="44"/>
  </cols>
  <sheetData>
    <row r="1" spans="1:29" s="17" customFormat="1" ht="25.5" customHeight="1" x14ac:dyDescent="0.25">
      <c r="A1" s="15" t="s">
        <v>204</v>
      </c>
      <c r="B1" s="15"/>
      <c r="C1" s="15"/>
      <c r="D1" s="455" t="s">
        <v>301</v>
      </c>
      <c r="E1" s="456"/>
      <c r="F1" s="457"/>
      <c r="G1" s="543"/>
      <c r="H1" s="456"/>
      <c r="I1" s="29"/>
      <c r="J1" s="29"/>
      <c r="K1" s="16">
        <v>2025</v>
      </c>
      <c r="L1" s="30"/>
      <c r="M1" s="30"/>
      <c r="N1" s="30"/>
      <c r="O1" s="30"/>
      <c r="P1" s="30"/>
      <c r="Q1" s="30"/>
      <c r="R1" s="30"/>
      <c r="S1" s="439"/>
      <c r="T1" s="440"/>
      <c r="U1" s="30"/>
      <c r="V1" s="30"/>
      <c r="W1" s="30"/>
      <c r="X1" s="30"/>
    </row>
    <row r="2" spans="1:29" s="17" customFormat="1" ht="25.5" customHeight="1" x14ac:dyDescent="0.25">
      <c r="A2" s="15" t="s">
        <v>44</v>
      </c>
      <c r="B2" s="15"/>
      <c r="C2" s="15"/>
      <c r="D2" s="29"/>
      <c r="E2" s="30"/>
      <c r="F2" s="29"/>
      <c r="G2" s="18" t="s">
        <v>306</v>
      </c>
      <c r="H2" s="30"/>
      <c r="I2" s="29"/>
      <c r="J2" s="29"/>
      <c r="K2" s="243"/>
      <c r="L2" s="30"/>
      <c r="M2" s="30"/>
      <c r="N2" s="30"/>
      <c r="O2" s="30"/>
      <c r="P2" s="30"/>
      <c r="Q2" s="30"/>
      <c r="R2" s="30"/>
      <c r="S2" s="30"/>
      <c r="T2" s="37"/>
      <c r="U2" s="30"/>
      <c r="V2" s="30"/>
      <c r="W2" s="30"/>
      <c r="X2" s="30"/>
    </row>
    <row r="3" spans="1:29" s="17" customFormat="1" ht="6" customHeight="1" thickBot="1" x14ac:dyDescent="0.3">
      <c r="A3" s="15"/>
      <c r="B3" s="15"/>
      <c r="C3" s="15"/>
      <c r="D3" s="29"/>
      <c r="E3" s="30"/>
      <c r="F3" s="29"/>
      <c r="G3" s="18"/>
      <c r="H3" s="30"/>
      <c r="I3" s="29"/>
      <c r="J3" s="29"/>
      <c r="K3" s="16"/>
      <c r="L3" s="30"/>
      <c r="M3" s="30"/>
      <c r="N3" s="30"/>
      <c r="O3" s="30"/>
      <c r="P3" s="30"/>
      <c r="Q3" s="30"/>
      <c r="R3" s="30"/>
      <c r="S3" s="30"/>
      <c r="T3" s="37"/>
      <c r="U3" s="30"/>
      <c r="V3" s="30"/>
      <c r="W3" s="30"/>
      <c r="X3" s="30"/>
    </row>
    <row r="4" spans="1:29" s="17" customFormat="1" ht="25.5" customHeight="1" thickBot="1" x14ac:dyDescent="0.25">
      <c r="A4" s="587" t="s">
        <v>307</v>
      </c>
      <c r="B4" s="587"/>
      <c r="C4" s="587"/>
      <c r="D4" s="587"/>
      <c r="E4" s="587"/>
      <c r="F4" s="31"/>
      <c r="G4" s="32" t="str">
        <f>+P88</f>
        <v/>
      </c>
      <c r="H4" s="30"/>
      <c r="I4" s="29"/>
      <c r="J4" s="29"/>
      <c r="K4" s="16"/>
      <c r="L4" s="30"/>
      <c r="M4" s="435"/>
      <c r="N4" s="30"/>
      <c r="O4" s="30"/>
      <c r="P4" s="30"/>
      <c r="Q4" s="30"/>
      <c r="R4" s="30"/>
      <c r="S4" s="30"/>
      <c r="T4" s="37"/>
      <c r="U4" s="30"/>
      <c r="V4" s="30"/>
      <c r="W4" s="30"/>
      <c r="X4" s="30"/>
    </row>
    <row r="5" spans="1:29" s="17" customFormat="1" ht="8.25" customHeight="1" thickBot="1" x14ac:dyDescent="0.3">
      <c r="A5" s="33"/>
      <c r="B5" s="34"/>
      <c r="C5" s="34"/>
      <c r="D5" s="34"/>
      <c r="E5" s="34"/>
      <c r="F5" s="35"/>
      <c r="G5" s="36"/>
      <c r="H5" s="37"/>
      <c r="I5" s="29"/>
      <c r="J5" s="29"/>
      <c r="K5" s="16"/>
      <c r="L5" s="30"/>
      <c r="M5" s="30"/>
      <c r="N5" s="30"/>
      <c r="O5" s="30"/>
      <c r="P5" s="30"/>
      <c r="Q5" s="30"/>
      <c r="R5" s="30"/>
      <c r="S5" s="30"/>
      <c r="T5" s="37"/>
      <c r="U5" s="30"/>
      <c r="V5" s="30"/>
      <c r="W5" s="30"/>
      <c r="X5" s="30"/>
    </row>
    <row r="6" spans="1:29" s="40" customFormat="1" ht="30" customHeight="1" thickBot="1" x14ac:dyDescent="0.25">
      <c r="A6" s="587" t="s">
        <v>308</v>
      </c>
      <c r="B6" s="587"/>
      <c r="C6" s="587"/>
      <c r="D6" s="587"/>
      <c r="E6" s="587"/>
      <c r="F6" s="38"/>
      <c r="G6" s="39" t="s">
        <v>55</v>
      </c>
      <c r="H6" s="588" t="str">
        <f>+'TABELA II'!F33</f>
        <v/>
      </c>
      <c r="I6" s="589"/>
      <c r="J6" s="191"/>
      <c r="K6" s="609" t="s">
        <v>56</v>
      </c>
      <c r="L6" s="609"/>
      <c r="M6" s="610"/>
      <c r="N6" s="32" t="str">
        <f>+'TABELA II'!J33</f>
        <v/>
      </c>
      <c r="T6" s="306"/>
    </row>
    <row r="7" spans="1:29" s="17" customFormat="1" ht="27.75" customHeight="1" x14ac:dyDescent="0.25">
      <c r="A7" s="595" t="s">
        <v>229</v>
      </c>
      <c r="B7" s="595"/>
      <c r="C7" s="595"/>
      <c r="D7" s="595"/>
      <c r="E7" s="595"/>
      <c r="F7" s="595"/>
      <c r="G7" s="595"/>
      <c r="H7" s="595"/>
      <c r="I7" s="595"/>
      <c r="J7" s="595"/>
      <c r="K7" s="595"/>
      <c r="L7" s="595"/>
      <c r="M7" s="595"/>
      <c r="N7" s="595"/>
      <c r="O7" s="595"/>
      <c r="P7" s="595"/>
      <c r="Q7" s="595"/>
      <c r="R7" s="595"/>
      <c r="S7" s="595"/>
      <c r="T7" s="595"/>
      <c r="U7" s="30"/>
      <c r="V7" s="30"/>
      <c r="W7" s="30"/>
    </row>
    <row r="8" spans="1:29" s="17" customFormat="1" ht="6" customHeight="1" thickBot="1" x14ac:dyDescent="0.3">
      <c r="A8" s="376"/>
      <c r="B8" s="376"/>
      <c r="C8" s="376"/>
      <c r="D8" s="376"/>
      <c r="E8" s="376"/>
      <c r="F8" s="376"/>
      <c r="G8" s="376"/>
      <c r="H8" s="376"/>
      <c r="I8" s="376"/>
      <c r="J8" s="376"/>
      <c r="K8" s="376"/>
      <c r="L8" s="376"/>
      <c r="M8" s="376"/>
      <c r="N8" s="376"/>
      <c r="O8" s="376"/>
      <c r="P8" s="376"/>
      <c r="Q8" s="376"/>
      <c r="R8" s="376"/>
      <c r="S8" s="376"/>
      <c r="T8" s="376"/>
      <c r="U8" s="30"/>
      <c r="V8" s="30"/>
      <c r="W8" s="30"/>
    </row>
    <row r="9" spans="1:29" ht="50.1" customHeight="1" x14ac:dyDescent="0.25">
      <c r="A9" s="611" t="s">
        <v>57</v>
      </c>
      <c r="B9" s="613" t="s">
        <v>209</v>
      </c>
      <c r="C9" s="593" t="s">
        <v>58</v>
      </c>
      <c r="D9" s="593" t="s">
        <v>252</v>
      </c>
      <c r="E9" s="593" t="s">
        <v>109</v>
      </c>
      <c r="F9" s="596"/>
      <c r="G9" s="593" t="s">
        <v>214</v>
      </c>
      <c r="H9" s="593" t="s">
        <v>191</v>
      </c>
      <c r="I9" s="593"/>
      <c r="J9" s="603" t="s">
        <v>211</v>
      </c>
      <c r="K9" s="601" t="s">
        <v>241</v>
      </c>
      <c r="L9" s="593" t="s">
        <v>59</v>
      </c>
      <c r="M9" s="593" t="s">
        <v>215</v>
      </c>
      <c r="N9" s="601" t="s">
        <v>227</v>
      </c>
      <c r="O9" s="593" t="s">
        <v>309</v>
      </c>
      <c r="P9" s="593" t="s">
        <v>310</v>
      </c>
      <c r="Q9" s="598" t="s">
        <v>213</v>
      </c>
      <c r="R9" s="598"/>
      <c r="S9" s="598"/>
      <c r="T9" s="599" t="s">
        <v>60</v>
      </c>
      <c r="U9" s="42" t="s">
        <v>61</v>
      </c>
      <c r="V9" s="43" t="s">
        <v>62</v>
      </c>
    </row>
    <row r="10" spans="1:29" ht="66.75" customHeight="1" x14ac:dyDescent="0.25">
      <c r="A10" s="612"/>
      <c r="B10" s="614"/>
      <c r="C10" s="594"/>
      <c r="D10" s="594"/>
      <c r="E10" s="594"/>
      <c r="F10" s="597"/>
      <c r="G10" s="594"/>
      <c r="H10" s="292" t="s">
        <v>63</v>
      </c>
      <c r="I10" s="292" t="s">
        <v>64</v>
      </c>
      <c r="J10" s="604"/>
      <c r="K10" s="602"/>
      <c r="L10" s="594"/>
      <c r="M10" s="594"/>
      <c r="N10" s="602"/>
      <c r="O10" s="594"/>
      <c r="P10" s="594"/>
      <c r="Q10" s="323" t="s">
        <v>65</v>
      </c>
      <c r="R10" s="323" t="s">
        <v>66</v>
      </c>
      <c r="S10" s="323" t="s">
        <v>67</v>
      </c>
      <c r="T10" s="600"/>
      <c r="U10" s="43" t="s">
        <v>68</v>
      </c>
      <c r="V10" s="43" t="s">
        <v>208</v>
      </c>
      <c r="W10" s="43" t="s">
        <v>266</v>
      </c>
    </row>
    <row r="11" spans="1:29" s="422" customFormat="1" ht="11.25" customHeight="1" x14ac:dyDescent="0.2">
      <c r="A11" s="415" t="s">
        <v>0</v>
      </c>
      <c r="B11" s="416" t="s">
        <v>1</v>
      </c>
      <c r="C11" s="416" t="s">
        <v>2</v>
      </c>
      <c r="D11" s="416" t="s">
        <v>3</v>
      </c>
      <c r="E11" s="416" t="s">
        <v>6</v>
      </c>
      <c r="F11" s="416" t="s">
        <v>69</v>
      </c>
      <c r="G11" s="416" t="s">
        <v>7</v>
      </c>
      <c r="H11" s="417" t="s">
        <v>9</v>
      </c>
      <c r="I11" s="417" t="s">
        <v>10</v>
      </c>
      <c r="J11" s="418" t="s">
        <v>11</v>
      </c>
      <c r="K11" s="416" t="s">
        <v>70</v>
      </c>
      <c r="L11" s="416" t="s">
        <v>71</v>
      </c>
      <c r="M11" s="416" t="s">
        <v>72</v>
      </c>
      <c r="N11" s="416" t="s">
        <v>73</v>
      </c>
      <c r="O11" s="416" t="s">
        <v>74</v>
      </c>
      <c r="P11" s="416" t="s">
        <v>75</v>
      </c>
      <c r="Q11" s="416" t="s">
        <v>76</v>
      </c>
      <c r="R11" s="416" t="s">
        <v>77</v>
      </c>
      <c r="S11" s="416" t="s">
        <v>78</v>
      </c>
      <c r="T11" s="419" t="s">
        <v>90</v>
      </c>
      <c r="U11" s="420">
        <v>1</v>
      </c>
      <c r="V11" s="420">
        <v>0.9</v>
      </c>
      <c r="W11" s="420">
        <v>0.8</v>
      </c>
      <c r="X11" s="420">
        <v>0.7</v>
      </c>
      <c r="Y11" s="421">
        <v>0.6</v>
      </c>
      <c r="Z11" s="421">
        <v>0.5</v>
      </c>
      <c r="AA11" s="421">
        <v>0.4</v>
      </c>
    </row>
    <row r="12" spans="1:29" ht="15" customHeight="1" x14ac:dyDescent="0.25">
      <c r="A12" s="619">
        <v>1</v>
      </c>
      <c r="B12" s="621"/>
      <c r="C12" s="605"/>
      <c r="D12" s="607"/>
      <c r="E12" s="585" t="s">
        <v>287</v>
      </c>
      <c r="F12" s="333"/>
      <c r="G12" s="137"/>
      <c r="H12" s="334"/>
      <c r="I12" s="334"/>
      <c r="J12" s="335">
        <v>261</v>
      </c>
      <c r="K12" s="335"/>
      <c r="L12" s="336"/>
      <c r="M12" s="336"/>
      <c r="N12" s="336"/>
      <c r="O12" s="147" t="str">
        <f>IF(G12="","",IF(G12="Ne treba rješavati predmete",1+(L12/J12*261)+M12+N12,(L12/J12*261+M12+N12)/G12))</f>
        <v/>
      </c>
      <c r="P12" s="52" t="str">
        <f>IF(G12="Ne treba rješavati predmete",O12,IF(K12&gt;0,O12*(J12/(J12-K12)),O12))</f>
        <v/>
      </c>
      <c r="Q12" s="148"/>
      <c r="R12" s="148"/>
      <c r="S12" s="55" t="str">
        <f>IF(Q12="","",R12/Q12)</f>
        <v/>
      </c>
      <c r="T12" s="152" t="str">
        <f>IF(P12="","",IF(C12="Ne","",IF(G12="Ne treba rješavati predmete","",IF(P12&gt;1,12,IF(S12="",IF(P12&gt;0.9,10,IF(P12&gt;0.8,8,IF(P12&gt;0.7,6,IF(P12&gt;0.6,4,IF(P12&gt;0.5,2,0))))),IF(S12&gt;0.94,12,IF(S12&gt;0.9,10,IF(S12&gt;0.8,8,IF(S12&gt;0.7,6,IF(S12&gt;0.6,4,IF(S12&gt;0.5,2,0)))))))))))</f>
        <v/>
      </c>
      <c r="U12" s="45"/>
      <c r="V12" s="45"/>
      <c r="W12" s="45">
        <v>0.2</v>
      </c>
      <c r="X12" s="51" t="s">
        <v>80</v>
      </c>
      <c r="AC12" s="438" t="s">
        <v>264</v>
      </c>
    </row>
    <row r="13" spans="1:29" ht="15" customHeight="1" thickBot="1" x14ac:dyDescent="0.3">
      <c r="A13" s="620"/>
      <c r="B13" s="622"/>
      <c r="C13" s="606"/>
      <c r="D13" s="608"/>
      <c r="E13" s="586"/>
      <c r="F13" s="337"/>
      <c r="G13" s="338"/>
      <c r="H13" s="339"/>
      <c r="I13" s="339"/>
      <c r="J13" s="340">
        <v>261</v>
      </c>
      <c r="K13" s="340"/>
      <c r="L13" s="341"/>
      <c r="M13" s="341"/>
      <c r="N13" s="341"/>
      <c r="O13" s="149" t="str">
        <f t="shared" ref="O13:O76" si="0">IF(G13="","",IF(G13="Ne treba rješavati predmete",1+(L13/J13*261)+M13+N13,(L13/J13*261+M13+N13)/G13))</f>
        <v/>
      </c>
      <c r="P13" s="49" t="str">
        <f t="shared" ref="P13:P15" si="1">IF(K13&gt;0,O13*(J13/(J13-K13)),O13)</f>
        <v/>
      </c>
      <c r="Q13" s="150"/>
      <c r="R13" s="150"/>
      <c r="S13" s="151" t="str">
        <f t="shared" ref="S13:S19" si="2">IF(Q13="","",R13/Q13)</f>
        <v/>
      </c>
      <c r="T13" s="501" t="str">
        <f>IF(P13="","",IF(C12="Ne","",IF(G13="Ne treba rješavati predmete","",IF(P13&gt;1,12,IF(S13="",IF(P13&gt;0.9,10,IF(P13&gt;0.8,8,IF(P13&gt;0.7,6,IF(P13&gt;0.6,4,IF(P13&gt;0.5,2,0))))),IF(S13&gt;0.94,12,IF(S13&gt;0.9,10,IF(S13&gt;0.8,8,IF(S13&gt;0.7,6,IF(S13&gt;0.6,4,IF(S13&gt;0.5,2,0)))))))))))</f>
        <v/>
      </c>
      <c r="U13" s="43"/>
      <c r="V13" s="43"/>
      <c r="W13" s="43"/>
      <c r="X13" s="43"/>
      <c r="AC13" s="438" t="s">
        <v>239</v>
      </c>
    </row>
    <row r="14" spans="1:29" ht="15" customHeight="1" thickTop="1" x14ac:dyDescent="0.25">
      <c r="A14" s="344">
        <v>2</v>
      </c>
      <c r="B14" s="379"/>
      <c r="C14" s="380"/>
      <c r="D14" s="381"/>
      <c r="E14" s="331"/>
      <c r="F14" s="448">
        <f t="shared" ref="F14:F21" si="3">IF(E14="Tužilac",1,IF(E14="Zamjenik glavnog tužioca",2,IF(E14="Šef odjela",3,IF(E14="Član VSTV-a",4,))))</f>
        <v>0</v>
      </c>
      <c r="G14" s="140"/>
      <c r="H14" s="334"/>
      <c r="I14" s="334"/>
      <c r="J14" s="141">
        <v>261</v>
      </c>
      <c r="K14" s="166"/>
      <c r="L14" s="142"/>
      <c r="M14" s="142"/>
      <c r="N14" s="142"/>
      <c r="O14" s="154" t="str">
        <f t="shared" si="0"/>
        <v/>
      </c>
      <c r="P14" s="143" t="str">
        <f t="shared" si="1"/>
        <v/>
      </c>
      <c r="Q14" s="144"/>
      <c r="R14" s="144"/>
      <c r="S14" s="145" t="str">
        <f t="shared" si="2"/>
        <v/>
      </c>
      <c r="T14" s="153" t="str">
        <f>IF(C14="Ne","",IF(E14="",IF(G14="",""),IF(C14="Ne","",IF(E14="Tužilac",IF(P14&gt;1,30,IF(S14="",IF(P14&gt;0.9,25,IF(P14&gt;0.8,20,IF(P14&gt;0.7,15,IF(P14&gt;0.6,10,IF(P14&gt;0.5,5,0))))),IF(S14&gt;0.94,30,IF(S14&gt;0.9,25,IF(S14&gt;0.8,20,IF(S14&gt;0.7,15,IF(S14&gt;0.6,10,IF(S14&gt;0.5,5,0)))))))),IF(P14&gt;1,15,IF(S14="",IF(P14&gt;0.9,13,IF(P14&gt;0.8,11,IF(P14&gt;0.7,9,IF(P14&gt;0.6,7,IF(P14&gt;0.5,3,0))))),IF(S14&gt;0.94,15,IF(S14&gt;0.9,12,IF(S14&gt;0.8,9,IF(S14&gt;0.7,6,IF(S14&gt;0.6,4,IF(S14&gt;0.5,2,0))))))))))))</f>
        <v/>
      </c>
      <c r="U14" s="43"/>
      <c r="V14" s="43"/>
      <c r="W14" s="43"/>
      <c r="X14" s="43"/>
      <c r="AC14" s="438">
        <f t="shared" ref="AC14:AC20" si="4">I14-H14</f>
        <v>0</v>
      </c>
    </row>
    <row r="15" spans="1:29" ht="15" customHeight="1" x14ac:dyDescent="0.25">
      <c r="A15" s="344">
        <v>3</v>
      </c>
      <c r="B15" s="377"/>
      <c r="C15" s="158"/>
      <c r="D15" s="378"/>
      <c r="E15" s="331"/>
      <c r="F15" s="448">
        <f t="shared" si="3"/>
        <v>0</v>
      </c>
      <c r="G15" s="140"/>
      <c r="H15" s="334"/>
      <c r="I15" s="334"/>
      <c r="J15" s="139">
        <v>261</v>
      </c>
      <c r="K15" s="167"/>
      <c r="L15" s="48"/>
      <c r="M15" s="48"/>
      <c r="N15" s="48"/>
      <c r="O15" s="154" t="str">
        <f t="shared" si="0"/>
        <v/>
      </c>
      <c r="P15" s="52" t="str">
        <f t="shared" si="1"/>
        <v/>
      </c>
      <c r="Q15" s="53"/>
      <c r="R15" s="53"/>
      <c r="S15" s="50" t="str">
        <f t="shared" si="2"/>
        <v/>
      </c>
      <c r="T15" s="54" t="str">
        <f t="shared" ref="T15:T78" si="5">IF(C15="Ne","",IF(E15="",IF(G15="",""),IF(C15="Ne","",IF(E15="Tužilac",IF(P15&gt;1,30,IF(S15="",IF(P15&gt;0.9,25,IF(P15&gt;0.8,20,IF(P15&gt;0.7,15,IF(P15&gt;0.6,10,IF(P15&gt;0.5,5,0))))),IF(S15&gt;0.94,30,IF(S15&gt;0.9,25,IF(S15&gt;0.8,20,IF(S15&gt;0.7,15,IF(S15&gt;0.6,10,IF(S15&gt;0.5,5,0)))))))),IF(P15&gt;1,15,IF(S15="",IF(P15&gt;0.9,13,IF(P15&gt;0.8,11,IF(P15&gt;0.7,9,IF(P15&gt;0.6,7,IF(P15&gt;0.5,3,0))))),IF(S15&gt;0.94,15,IF(S15&gt;0.9,12,IF(S15&gt;0.8,9,IF(S15&gt;0.7,6,IF(S15&gt;0.6,4,IF(S15&gt;0.5,2,0))))))))))))</f>
        <v/>
      </c>
      <c r="U15" s="43"/>
      <c r="V15" s="43"/>
      <c r="W15" s="43"/>
      <c r="X15" s="43"/>
      <c r="AC15" s="438">
        <f t="shared" si="4"/>
        <v>0</v>
      </c>
    </row>
    <row r="16" spans="1:29" ht="15" customHeight="1" x14ac:dyDescent="0.25">
      <c r="A16" s="344">
        <v>4</v>
      </c>
      <c r="B16" s="377"/>
      <c r="C16" s="158"/>
      <c r="D16" s="378"/>
      <c r="E16" s="331"/>
      <c r="F16" s="448">
        <f t="shared" si="3"/>
        <v>0</v>
      </c>
      <c r="G16" s="140"/>
      <c r="H16" s="334"/>
      <c r="I16" s="334"/>
      <c r="J16" s="139">
        <v>261</v>
      </c>
      <c r="K16" s="167"/>
      <c r="L16" s="48"/>
      <c r="M16" s="48"/>
      <c r="N16" s="48"/>
      <c r="O16" s="154" t="str">
        <f t="shared" si="0"/>
        <v/>
      </c>
      <c r="P16" s="52" t="str">
        <f t="shared" ref="P16:P20" si="6">IF(K16&gt;0,O16*(J16/(J16-K16)),O16)</f>
        <v/>
      </c>
      <c r="Q16" s="53"/>
      <c r="R16" s="53"/>
      <c r="S16" s="50" t="str">
        <f t="shared" si="2"/>
        <v/>
      </c>
      <c r="T16" s="54" t="str">
        <f t="shared" si="5"/>
        <v/>
      </c>
      <c r="U16" s="45"/>
      <c r="V16" s="45"/>
      <c r="W16" s="43"/>
      <c r="X16" s="43"/>
      <c r="AC16" s="438">
        <f t="shared" si="4"/>
        <v>0</v>
      </c>
    </row>
    <row r="17" spans="1:29" ht="15" customHeight="1" x14ac:dyDescent="0.25">
      <c r="A17" s="344">
        <v>5</v>
      </c>
      <c r="B17" s="377"/>
      <c r="C17" s="158"/>
      <c r="D17" s="378"/>
      <c r="E17" s="331"/>
      <c r="F17" s="448">
        <f t="shared" si="3"/>
        <v>0</v>
      </c>
      <c r="G17" s="140"/>
      <c r="H17" s="334"/>
      <c r="I17" s="334"/>
      <c r="J17" s="139">
        <v>261</v>
      </c>
      <c r="K17" s="167"/>
      <c r="L17" s="48"/>
      <c r="M17" s="48"/>
      <c r="N17" s="48"/>
      <c r="O17" s="154" t="str">
        <f t="shared" si="0"/>
        <v/>
      </c>
      <c r="P17" s="52" t="str">
        <f t="shared" si="6"/>
        <v/>
      </c>
      <c r="Q17" s="53"/>
      <c r="R17" s="53"/>
      <c r="S17" s="50" t="str">
        <f t="shared" si="2"/>
        <v/>
      </c>
      <c r="T17" s="54" t="str">
        <f t="shared" si="5"/>
        <v/>
      </c>
      <c r="U17" s="45"/>
      <c r="V17" s="45"/>
      <c r="W17" s="43"/>
      <c r="X17" s="43"/>
      <c r="AC17" s="438">
        <f t="shared" si="4"/>
        <v>0</v>
      </c>
    </row>
    <row r="18" spans="1:29" ht="15" customHeight="1" x14ac:dyDescent="0.25">
      <c r="A18" s="344">
        <v>6</v>
      </c>
      <c r="B18" s="377"/>
      <c r="C18" s="158"/>
      <c r="D18" s="378"/>
      <c r="E18" s="331"/>
      <c r="F18" s="448">
        <f t="shared" si="3"/>
        <v>0</v>
      </c>
      <c r="G18" s="140"/>
      <c r="H18" s="334"/>
      <c r="I18" s="334"/>
      <c r="J18" s="139">
        <v>261</v>
      </c>
      <c r="K18" s="167"/>
      <c r="L18" s="48"/>
      <c r="M18" s="48"/>
      <c r="N18" s="48"/>
      <c r="O18" s="154" t="str">
        <f t="shared" si="0"/>
        <v/>
      </c>
      <c r="P18" s="52" t="str">
        <f t="shared" si="6"/>
        <v/>
      </c>
      <c r="Q18" s="53"/>
      <c r="R18" s="53"/>
      <c r="S18" s="50" t="str">
        <f t="shared" si="2"/>
        <v/>
      </c>
      <c r="T18" s="54" t="str">
        <f t="shared" si="5"/>
        <v/>
      </c>
      <c r="U18" s="45"/>
      <c r="V18" s="45"/>
      <c r="W18" s="43"/>
      <c r="X18" s="43"/>
      <c r="AC18" s="438">
        <f t="shared" si="4"/>
        <v>0</v>
      </c>
    </row>
    <row r="19" spans="1:29" ht="15" customHeight="1" x14ac:dyDescent="0.25">
      <c r="A19" s="344">
        <v>7</v>
      </c>
      <c r="B19" s="377"/>
      <c r="C19" s="158"/>
      <c r="D19" s="378"/>
      <c r="E19" s="331"/>
      <c r="F19" s="448">
        <f t="shared" si="3"/>
        <v>0</v>
      </c>
      <c r="G19" s="140"/>
      <c r="H19" s="334"/>
      <c r="I19" s="334"/>
      <c r="J19" s="139">
        <v>261</v>
      </c>
      <c r="K19" s="167"/>
      <c r="L19" s="48"/>
      <c r="M19" s="48"/>
      <c r="N19" s="48"/>
      <c r="O19" s="154" t="str">
        <f t="shared" si="0"/>
        <v/>
      </c>
      <c r="P19" s="52" t="str">
        <f t="shared" si="6"/>
        <v/>
      </c>
      <c r="Q19" s="53"/>
      <c r="R19" s="53"/>
      <c r="S19" s="50" t="str">
        <f t="shared" si="2"/>
        <v/>
      </c>
      <c r="T19" s="54" t="str">
        <f t="shared" si="5"/>
        <v/>
      </c>
      <c r="U19" s="45"/>
      <c r="V19" s="51"/>
      <c r="W19" s="43"/>
      <c r="X19" s="43"/>
      <c r="AC19" s="438">
        <f t="shared" si="4"/>
        <v>0</v>
      </c>
    </row>
    <row r="20" spans="1:29" ht="15" customHeight="1" x14ac:dyDescent="0.25">
      <c r="A20" s="344">
        <v>8</v>
      </c>
      <c r="B20" s="377"/>
      <c r="C20" s="158"/>
      <c r="D20" s="378"/>
      <c r="E20" s="331"/>
      <c r="F20" s="448">
        <f t="shared" si="3"/>
        <v>0</v>
      </c>
      <c r="G20" s="140"/>
      <c r="H20" s="334"/>
      <c r="I20" s="334"/>
      <c r="J20" s="139">
        <v>261</v>
      </c>
      <c r="K20" s="167"/>
      <c r="L20" s="48"/>
      <c r="M20" s="48"/>
      <c r="N20" s="48"/>
      <c r="O20" s="154" t="str">
        <f t="shared" si="0"/>
        <v/>
      </c>
      <c r="P20" s="52" t="str">
        <f t="shared" si="6"/>
        <v/>
      </c>
      <c r="Q20" s="53"/>
      <c r="R20" s="53"/>
      <c r="S20" s="50" t="str">
        <f>IF(Q20="","",R20/Q20)</f>
        <v/>
      </c>
      <c r="T20" s="54" t="str">
        <f t="shared" si="5"/>
        <v/>
      </c>
      <c r="U20" s="45"/>
      <c r="V20" s="51"/>
      <c r="W20" s="43"/>
      <c r="X20" s="43"/>
      <c r="AC20" s="438">
        <f t="shared" si="4"/>
        <v>0</v>
      </c>
    </row>
    <row r="21" spans="1:29" ht="15" customHeight="1" x14ac:dyDescent="0.25">
      <c r="A21" s="344">
        <v>9</v>
      </c>
      <c r="B21" s="377"/>
      <c r="C21" s="158"/>
      <c r="D21" s="378"/>
      <c r="E21" s="331"/>
      <c r="F21" s="448">
        <f t="shared" si="3"/>
        <v>0</v>
      </c>
      <c r="G21" s="140"/>
      <c r="H21" s="334"/>
      <c r="I21" s="334"/>
      <c r="J21" s="139">
        <v>261</v>
      </c>
      <c r="K21" s="167"/>
      <c r="L21" s="48"/>
      <c r="M21" s="48"/>
      <c r="N21" s="48"/>
      <c r="O21" s="154" t="str">
        <f t="shared" si="0"/>
        <v/>
      </c>
      <c r="P21" s="52" t="str">
        <f t="shared" ref="P21:P77" si="7">IF(K21&gt;0,O21*(J21/(J21-K21)),O21)</f>
        <v/>
      </c>
      <c r="Q21" s="53"/>
      <c r="R21" s="53"/>
      <c r="S21" s="50" t="str">
        <f t="shared" ref="S21:S25" si="8">IF(Q21="","",R21/Q21)</f>
        <v/>
      </c>
      <c r="T21" s="54" t="str">
        <f t="shared" si="5"/>
        <v/>
      </c>
      <c r="U21" s="45"/>
      <c r="V21" s="51"/>
      <c r="W21" s="43"/>
      <c r="X21" s="43"/>
    </row>
    <row r="22" spans="1:29" ht="15" customHeight="1" x14ac:dyDescent="0.25">
      <c r="A22" s="344">
        <v>10</v>
      </c>
      <c r="B22" s="377"/>
      <c r="C22" s="158"/>
      <c r="D22" s="378"/>
      <c r="E22" s="331"/>
      <c r="F22" s="448">
        <f t="shared" ref="F22:F85" si="9">IF(E22="Tužilac",1,IF(E22="Zamjenik glavnog tužioca",2,IF(E22="Šef odjela",3,IF(E22="Član VSTV-a",4,))))</f>
        <v>0</v>
      </c>
      <c r="G22" s="140"/>
      <c r="H22" s="334"/>
      <c r="I22" s="334"/>
      <c r="J22" s="139">
        <v>261</v>
      </c>
      <c r="K22" s="167"/>
      <c r="L22" s="48"/>
      <c r="M22" s="48"/>
      <c r="N22" s="48"/>
      <c r="O22" s="154" t="str">
        <f t="shared" si="0"/>
        <v/>
      </c>
      <c r="P22" s="52" t="str">
        <f t="shared" si="7"/>
        <v/>
      </c>
      <c r="Q22" s="53"/>
      <c r="R22" s="53"/>
      <c r="S22" s="50" t="str">
        <f t="shared" si="8"/>
        <v/>
      </c>
      <c r="T22" s="54" t="str">
        <f t="shared" si="5"/>
        <v/>
      </c>
      <c r="U22" s="45"/>
      <c r="V22" s="51"/>
      <c r="W22" s="43"/>
      <c r="X22" s="43"/>
    </row>
    <row r="23" spans="1:29" ht="15" customHeight="1" x14ac:dyDescent="0.25">
      <c r="A23" s="344">
        <v>11</v>
      </c>
      <c r="B23" s="377"/>
      <c r="C23" s="158"/>
      <c r="D23" s="378"/>
      <c r="E23" s="331"/>
      <c r="F23" s="448">
        <f t="shared" si="9"/>
        <v>0</v>
      </c>
      <c r="G23" s="140"/>
      <c r="H23" s="334"/>
      <c r="I23" s="334"/>
      <c r="J23" s="139">
        <v>261</v>
      </c>
      <c r="K23" s="167"/>
      <c r="L23" s="48"/>
      <c r="M23" s="48"/>
      <c r="N23" s="48"/>
      <c r="O23" s="154" t="str">
        <f t="shared" si="0"/>
        <v/>
      </c>
      <c r="P23" s="52" t="str">
        <f t="shared" si="7"/>
        <v/>
      </c>
      <c r="Q23" s="53"/>
      <c r="R23" s="53"/>
      <c r="S23" s="50" t="str">
        <f t="shared" si="8"/>
        <v/>
      </c>
      <c r="T23" s="54" t="str">
        <f t="shared" si="5"/>
        <v/>
      </c>
      <c r="U23" s="45"/>
      <c r="V23" s="51"/>
      <c r="W23" s="43"/>
      <c r="X23" s="43"/>
    </row>
    <row r="24" spans="1:29" ht="15" customHeight="1" x14ac:dyDescent="0.25">
      <c r="A24" s="344">
        <v>12</v>
      </c>
      <c r="B24" s="377"/>
      <c r="C24" s="158"/>
      <c r="D24" s="378"/>
      <c r="E24" s="331"/>
      <c r="F24" s="448">
        <f t="shared" si="9"/>
        <v>0</v>
      </c>
      <c r="G24" s="140"/>
      <c r="H24" s="334"/>
      <c r="I24" s="334"/>
      <c r="J24" s="139">
        <v>261</v>
      </c>
      <c r="K24" s="167"/>
      <c r="L24" s="48"/>
      <c r="M24" s="48"/>
      <c r="N24" s="48"/>
      <c r="O24" s="154" t="str">
        <f t="shared" si="0"/>
        <v/>
      </c>
      <c r="P24" s="52" t="str">
        <f t="shared" si="7"/>
        <v/>
      </c>
      <c r="Q24" s="53"/>
      <c r="R24" s="53"/>
      <c r="S24" s="50" t="str">
        <f t="shared" si="8"/>
        <v/>
      </c>
      <c r="T24" s="54" t="str">
        <f t="shared" si="5"/>
        <v/>
      </c>
      <c r="U24" s="45"/>
      <c r="V24" s="51"/>
      <c r="W24" s="43"/>
      <c r="X24" s="43"/>
    </row>
    <row r="25" spans="1:29" ht="15" customHeight="1" x14ac:dyDescent="0.25">
      <c r="A25" s="344">
        <v>13</v>
      </c>
      <c r="B25" s="377"/>
      <c r="C25" s="158"/>
      <c r="D25" s="378"/>
      <c r="E25" s="331"/>
      <c r="F25" s="448">
        <f t="shared" si="9"/>
        <v>0</v>
      </c>
      <c r="G25" s="140"/>
      <c r="H25" s="334"/>
      <c r="I25" s="334"/>
      <c r="J25" s="139">
        <v>261</v>
      </c>
      <c r="K25" s="167"/>
      <c r="L25" s="48"/>
      <c r="M25" s="48"/>
      <c r="N25" s="48"/>
      <c r="O25" s="154" t="str">
        <f t="shared" si="0"/>
        <v/>
      </c>
      <c r="P25" s="52" t="str">
        <f t="shared" si="7"/>
        <v/>
      </c>
      <c r="Q25" s="53"/>
      <c r="R25" s="53"/>
      <c r="S25" s="50" t="str">
        <f t="shared" si="8"/>
        <v/>
      </c>
      <c r="T25" s="54" t="str">
        <f t="shared" si="5"/>
        <v/>
      </c>
      <c r="U25" s="45"/>
      <c r="V25" s="51"/>
      <c r="W25" s="43"/>
      <c r="X25" s="43"/>
    </row>
    <row r="26" spans="1:29" ht="15" customHeight="1" x14ac:dyDescent="0.25">
      <c r="A26" s="344">
        <v>14</v>
      </c>
      <c r="B26" s="377"/>
      <c r="C26" s="158"/>
      <c r="D26" s="378"/>
      <c r="E26" s="331"/>
      <c r="F26" s="448">
        <f t="shared" si="9"/>
        <v>0</v>
      </c>
      <c r="G26" s="140"/>
      <c r="H26" s="334"/>
      <c r="I26" s="334"/>
      <c r="J26" s="139">
        <v>261</v>
      </c>
      <c r="K26" s="167"/>
      <c r="L26" s="48"/>
      <c r="M26" s="48"/>
      <c r="N26" s="48"/>
      <c r="O26" s="154" t="str">
        <f t="shared" si="0"/>
        <v/>
      </c>
      <c r="P26" s="52" t="str">
        <f t="shared" si="7"/>
        <v/>
      </c>
      <c r="Q26" s="53"/>
      <c r="R26" s="53"/>
      <c r="S26" s="50" t="str">
        <f>IF(Q26="","",R26/Q26)</f>
        <v/>
      </c>
      <c r="T26" s="54" t="str">
        <f t="shared" si="5"/>
        <v/>
      </c>
      <c r="U26" s="45"/>
      <c r="V26" s="51"/>
      <c r="W26" s="43"/>
      <c r="X26" s="43"/>
    </row>
    <row r="27" spans="1:29" ht="15" customHeight="1" x14ac:dyDescent="0.25">
      <c r="A27" s="344">
        <v>15</v>
      </c>
      <c r="B27" s="377"/>
      <c r="C27" s="158"/>
      <c r="D27" s="378"/>
      <c r="E27" s="331"/>
      <c r="F27" s="448">
        <f t="shared" si="9"/>
        <v>0</v>
      </c>
      <c r="G27" s="140"/>
      <c r="H27" s="334"/>
      <c r="I27" s="334"/>
      <c r="J27" s="139">
        <v>261</v>
      </c>
      <c r="K27" s="167"/>
      <c r="L27" s="48"/>
      <c r="M27" s="48"/>
      <c r="N27" s="48"/>
      <c r="O27" s="154" t="str">
        <f t="shared" si="0"/>
        <v/>
      </c>
      <c r="P27" s="52" t="str">
        <f t="shared" si="7"/>
        <v/>
      </c>
      <c r="Q27" s="53"/>
      <c r="R27" s="53"/>
      <c r="S27" s="50" t="str">
        <f t="shared" ref="S27:S87" si="10">IF(Q27="","",R27/Q27)</f>
        <v/>
      </c>
      <c r="T27" s="54" t="str">
        <f t="shared" si="5"/>
        <v/>
      </c>
      <c r="U27" s="45"/>
      <c r="V27" s="51"/>
      <c r="W27" s="43"/>
      <c r="X27" s="43"/>
    </row>
    <row r="28" spans="1:29" ht="15" customHeight="1" x14ac:dyDescent="0.25">
      <c r="A28" s="344">
        <v>16</v>
      </c>
      <c r="B28" s="46"/>
      <c r="C28" s="157"/>
      <c r="D28" s="47"/>
      <c r="E28" s="331"/>
      <c r="F28" s="448">
        <f t="shared" si="9"/>
        <v>0</v>
      </c>
      <c r="G28" s="140"/>
      <c r="H28" s="254"/>
      <c r="I28" s="254"/>
      <c r="J28" s="139">
        <v>261</v>
      </c>
      <c r="K28" s="167"/>
      <c r="L28" s="48" t="s">
        <v>263</v>
      </c>
      <c r="M28" s="48"/>
      <c r="N28" s="48"/>
      <c r="O28" s="154" t="str">
        <f t="shared" si="0"/>
        <v/>
      </c>
      <c r="P28" s="52" t="str">
        <f t="shared" si="7"/>
        <v/>
      </c>
      <c r="Q28" s="53"/>
      <c r="R28" s="53"/>
      <c r="S28" s="50" t="str">
        <f t="shared" si="10"/>
        <v/>
      </c>
      <c r="T28" s="54" t="str">
        <f t="shared" si="5"/>
        <v/>
      </c>
      <c r="U28" s="45"/>
      <c r="V28" s="51"/>
      <c r="W28" s="43"/>
      <c r="X28" s="43"/>
    </row>
    <row r="29" spans="1:29" ht="15" customHeight="1" x14ac:dyDescent="0.25">
      <c r="A29" s="344">
        <v>17</v>
      </c>
      <c r="B29" s="46"/>
      <c r="C29" s="157"/>
      <c r="D29" s="47"/>
      <c r="E29" s="331"/>
      <c r="F29" s="448">
        <f t="shared" si="9"/>
        <v>0</v>
      </c>
      <c r="G29" s="140"/>
      <c r="H29" s="254"/>
      <c r="I29" s="254"/>
      <c r="J29" s="139">
        <v>261</v>
      </c>
      <c r="K29" s="167"/>
      <c r="L29" s="48"/>
      <c r="M29" s="48"/>
      <c r="N29" s="48"/>
      <c r="O29" s="154" t="str">
        <f t="shared" si="0"/>
        <v/>
      </c>
      <c r="P29" s="52" t="str">
        <f t="shared" si="7"/>
        <v/>
      </c>
      <c r="Q29" s="53"/>
      <c r="R29" s="53"/>
      <c r="S29" s="50" t="str">
        <f t="shared" si="10"/>
        <v/>
      </c>
      <c r="T29" s="54" t="str">
        <f t="shared" si="5"/>
        <v/>
      </c>
      <c r="U29" s="45"/>
      <c r="V29" s="51"/>
      <c r="W29" s="43"/>
      <c r="X29" s="43"/>
    </row>
    <row r="30" spans="1:29" ht="15" customHeight="1" x14ac:dyDescent="0.25">
      <c r="A30" s="344">
        <v>18</v>
      </c>
      <c r="B30" s="46"/>
      <c r="C30" s="157"/>
      <c r="D30" s="47"/>
      <c r="E30" s="331"/>
      <c r="F30" s="448">
        <f t="shared" si="9"/>
        <v>0</v>
      </c>
      <c r="G30" s="140"/>
      <c r="H30" s="254"/>
      <c r="I30" s="254"/>
      <c r="J30" s="139">
        <v>261</v>
      </c>
      <c r="K30" s="167"/>
      <c r="L30" s="48"/>
      <c r="M30" s="48"/>
      <c r="N30" s="48"/>
      <c r="O30" s="154" t="str">
        <f t="shared" si="0"/>
        <v/>
      </c>
      <c r="P30" s="52" t="str">
        <f t="shared" si="7"/>
        <v/>
      </c>
      <c r="Q30" s="53"/>
      <c r="R30" s="53"/>
      <c r="S30" s="50" t="str">
        <f t="shared" si="10"/>
        <v/>
      </c>
      <c r="T30" s="54" t="str">
        <f t="shared" si="5"/>
        <v/>
      </c>
      <c r="U30" s="45"/>
      <c r="V30" s="51"/>
      <c r="W30" s="43"/>
      <c r="X30" s="43"/>
    </row>
    <row r="31" spans="1:29" ht="15" customHeight="1" x14ac:dyDescent="0.25">
      <c r="A31" s="344">
        <v>19</v>
      </c>
      <c r="B31" s="46"/>
      <c r="C31" s="157"/>
      <c r="D31" s="47"/>
      <c r="E31" s="331"/>
      <c r="F31" s="448">
        <f t="shared" si="9"/>
        <v>0</v>
      </c>
      <c r="G31" s="140"/>
      <c r="H31" s="254"/>
      <c r="I31" s="254"/>
      <c r="J31" s="139">
        <v>261</v>
      </c>
      <c r="K31" s="167"/>
      <c r="L31" s="48"/>
      <c r="M31" s="48"/>
      <c r="N31" s="48"/>
      <c r="O31" s="154" t="str">
        <f t="shared" si="0"/>
        <v/>
      </c>
      <c r="P31" s="52" t="str">
        <f t="shared" si="7"/>
        <v/>
      </c>
      <c r="Q31" s="53"/>
      <c r="R31" s="53"/>
      <c r="S31" s="50" t="str">
        <f t="shared" si="10"/>
        <v/>
      </c>
      <c r="T31" s="54" t="str">
        <f t="shared" si="5"/>
        <v/>
      </c>
      <c r="U31" s="45"/>
      <c r="V31" s="51"/>
      <c r="W31" s="43"/>
      <c r="X31" s="43"/>
    </row>
    <row r="32" spans="1:29" ht="15" customHeight="1" x14ac:dyDescent="0.25">
      <c r="A32" s="344">
        <v>20</v>
      </c>
      <c r="B32" s="46"/>
      <c r="C32" s="157"/>
      <c r="D32" s="47"/>
      <c r="E32" s="331"/>
      <c r="F32" s="448">
        <f t="shared" si="9"/>
        <v>0</v>
      </c>
      <c r="G32" s="140"/>
      <c r="H32" s="254"/>
      <c r="I32" s="254"/>
      <c r="J32" s="139">
        <v>261</v>
      </c>
      <c r="K32" s="167"/>
      <c r="L32" s="48"/>
      <c r="M32" s="48"/>
      <c r="N32" s="48"/>
      <c r="O32" s="154" t="str">
        <f t="shared" si="0"/>
        <v/>
      </c>
      <c r="P32" s="52" t="str">
        <f t="shared" si="7"/>
        <v/>
      </c>
      <c r="Q32" s="53"/>
      <c r="R32" s="53"/>
      <c r="S32" s="50" t="str">
        <f t="shared" si="10"/>
        <v/>
      </c>
      <c r="T32" s="54" t="str">
        <f t="shared" si="5"/>
        <v/>
      </c>
      <c r="U32" s="45"/>
      <c r="V32" s="51"/>
      <c r="W32" s="43"/>
      <c r="X32" s="43"/>
    </row>
    <row r="33" spans="1:24" ht="15" customHeight="1" x14ac:dyDescent="0.25">
      <c r="A33" s="344">
        <v>21</v>
      </c>
      <c r="B33" s="46"/>
      <c r="C33" s="157"/>
      <c r="D33" s="47"/>
      <c r="E33" s="331"/>
      <c r="F33" s="448">
        <f t="shared" si="9"/>
        <v>0</v>
      </c>
      <c r="G33" s="140"/>
      <c r="H33" s="254"/>
      <c r="I33" s="254"/>
      <c r="J33" s="139">
        <v>261</v>
      </c>
      <c r="K33" s="167"/>
      <c r="L33" s="48"/>
      <c r="M33" s="48"/>
      <c r="N33" s="48"/>
      <c r="O33" s="154" t="str">
        <f t="shared" si="0"/>
        <v/>
      </c>
      <c r="P33" s="52" t="str">
        <f t="shared" si="7"/>
        <v/>
      </c>
      <c r="Q33" s="53"/>
      <c r="R33" s="53"/>
      <c r="S33" s="50" t="str">
        <f t="shared" si="10"/>
        <v/>
      </c>
      <c r="T33" s="54" t="str">
        <f t="shared" si="5"/>
        <v/>
      </c>
      <c r="U33" s="45"/>
      <c r="V33" s="51"/>
      <c r="W33" s="43"/>
      <c r="X33" s="43"/>
    </row>
    <row r="34" spans="1:24" ht="15" customHeight="1" x14ac:dyDescent="0.25">
      <c r="A34" s="344">
        <v>22</v>
      </c>
      <c r="B34" s="46"/>
      <c r="C34" s="157"/>
      <c r="D34" s="47"/>
      <c r="E34" s="331"/>
      <c r="F34" s="448">
        <f t="shared" si="9"/>
        <v>0</v>
      </c>
      <c r="G34" s="140"/>
      <c r="H34" s="254"/>
      <c r="I34" s="254"/>
      <c r="J34" s="139">
        <v>261</v>
      </c>
      <c r="K34" s="167"/>
      <c r="L34" s="48"/>
      <c r="M34" s="48"/>
      <c r="N34" s="48"/>
      <c r="O34" s="154" t="str">
        <f t="shared" si="0"/>
        <v/>
      </c>
      <c r="P34" s="52" t="str">
        <f t="shared" si="7"/>
        <v/>
      </c>
      <c r="Q34" s="53"/>
      <c r="R34" s="53"/>
      <c r="S34" s="50" t="str">
        <f t="shared" si="10"/>
        <v/>
      </c>
      <c r="T34" s="54" t="str">
        <f t="shared" si="5"/>
        <v/>
      </c>
      <c r="U34" s="45"/>
      <c r="V34" s="51"/>
      <c r="W34" s="43"/>
      <c r="X34" s="43"/>
    </row>
    <row r="35" spans="1:24" ht="15" customHeight="1" x14ac:dyDescent="0.25">
      <c r="A35" s="344">
        <v>23</v>
      </c>
      <c r="B35" s="46"/>
      <c r="C35" s="157"/>
      <c r="D35" s="47"/>
      <c r="E35" s="331"/>
      <c r="F35" s="448">
        <f t="shared" si="9"/>
        <v>0</v>
      </c>
      <c r="G35" s="140"/>
      <c r="H35" s="254"/>
      <c r="I35" s="254"/>
      <c r="J35" s="139">
        <v>261</v>
      </c>
      <c r="K35" s="167"/>
      <c r="L35" s="48"/>
      <c r="M35" s="48"/>
      <c r="N35" s="48"/>
      <c r="O35" s="154" t="str">
        <f t="shared" si="0"/>
        <v/>
      </c>
      <c r="P35" s="52" t="str">
        <f t="shared" si="7"/>
        <v/>
      </c>
      <c r="Q35" s="53"/>
      <c r="R35" s="53"/>
      <c r="S35" s="50" t="str">
        <f t="shared" si="10"/>
        <v/>
      </c>
      <c r="T35" s="54" t="str">
        <f t="shared" si="5"/>
        <v/>
      </c>
      <c r="U35" s="45"/>
      <c r="V35" s="51"/>
      <c r="W35" s="43"/>
      <c r="X35" s="43"/>
    </row>
    <row r="36" spans="1:24" ht="15" customHeight="1" x14ac:dyDescent="0.25">
      <c r="A36" s="344">
        <v>24</v>
      </c>
      <c r="B36" s="46"/>
      <c r="C36" s="157"/>
      <c r="D36" s="47"/>
      <c r="E36" s="331"/>
      <c r="F36" s="448">
        <f t="shared" si="9"/>
        <v>0</v>
      </c>
      <c r="G36" s="140"/>
      <c r="H36" s="254"/>
      <c r="I36" s="254"/>
      <c r="J36" s="139">
        <v>261</v>
      </c>
      <c r="K36" s="167"/>
      <c r="L36" s="48"/>
      <c r="M36" s="48"/>
      <c r="N36" s="48"/>
      <c r="O36" s="154" t="str">
        <f t="shared" si="0"/>
        <v/>
      </c>
      <c r="P36" s="52" t="str">
        <f t="shared" si="7"/>
        <v/>
      </c>
      <c r="Q36" s="53"/>
      <c r="R36" s="53"/>
      <c r="S36" s="50" t="str">
        <f t="shared" si="10"/>
        <v/>
      </c>
      <c r="T36" s="54" t="str">
        <f t="shared" si="5"/>
        <v/>
      </c>
      <c r="U36" s="45"/>
      <c r="V36" s="51"/>
      <c r="W36" s="43"/>
      <c r="X36" s="43"/>
    </row>
    <row r="37" spans="1:24" ht="15" customHeight="1" x14ac:dyDescent="0.25">
      <c r="A37" s="344">
        <v>25</v>
      </c>
      <c r="B37" s="46"/>
      <c r="C37" s="157"/>
      <c r="D37" s="47"/>
      <c r="E37" s="331"/>
      <c r="F37" s="448">
        <f t="shared" si="9"/>
        <v>0</v>
      </c>
      <c r="G37" s="140"/>
      <c r="H37" s="254"/>
      <c r="I37" s="254"/>
      <c r="J37" s="139">
        <v>261</v>
      </c>
      <c r="K37" s="167"/>
      <c r="L37" s="48"/>
      <c r="M37" s="48"/>
      <c r="N37" s="48"/>
      <c r="O37" s="154" t="str">
        <f t="shared" si="0"/>
        <v/>
      </c>
      <c r="P37" s="52" t="str">
        <f t="shared" si="7"/>
        <v/>
      </c>
      <c r="Q37" s="53"/>
      <c r="R37" s="53"/>
      <c r="S37" s="50" t="str">
        <f t="shared" si="10"/>
        <v/>
      </c>
      <c r="T37" s="54" t="str">
        <f t="shared" si="5"/>
        <v/>
      </c>
      <c r="U37" s="45"/>
      <c r="V37" s="51"/>
      <c r="W37" s="43"/>
      <c r="X37" s="43"/>
    </row>
    <row r="38" spans="1:24" ht="15" customHeight="1" x14ac:dyDescent="0.25">
      <c r="A38" s="344">
        <v>26</v>
      </c>
      <c r="B38" s="46"/>
      <c r="C38" s="157"/>
      <c r="D38" s="47"/>
      <c r="E38" s="331"/>
      <c r="F38" s="448">
        <f t="shared" si="9"/>
        <v>0</v>
      </c>
      <c r="G38" s="140"/>
      <c r="H38" s="254"/>
      <c r="I38" s="254"/>
      <c r="J38" s="139">
        <v>261</v>
      </c>
      <c r="K38" s="167"/>
      <c r="L38" s="48"/>
      <c r="M38" s="48"/>
      <c r="N38" s="48"/>
      <c r="O38" s="154" t="str">
        <f t="shared" si="0"/>
        <v/>
      </c>
      <c r="P38" s="52" t="str">
        <f t="shared" si="7"/>
        <v/>
      </c>
      <c r="Q38" s="53"/>
      <c r="R38" s="53"/>
      <c r="S38" s="50" t="str">
        <f t="shared" ref="S38:S40" si="11">IF(Q38="","",R38/Q38)</f>
        <v/>
      </c>
      <c r="T38" s="54" t="str">
        <f t="shared" si="5"/>
        <v/>
      </c>
      <c r="U38" s="45"/>
      <c r="V38" s="51"/>
      <c r="W38" s="43"/>
      <c r="X38" s="43"/>
    </row>
    <row r="39" spans="1:24" ht="15" customHeight="1" x14ac:dyDescent="0.25">
      <c r="A39" s="344">
        <v>27</v>
      </c>
      <c r="B39" s="46"/>
      <c r="C39" s="157"/>
      <c r="D39" s="47"/>
      <c r="E39" s="331"/>
      <c r="F39" s="448">
        <f t="shared" si="9"/>
        <v>0</v>
      </c>
      <c r="G39" s="140"/>
      <c r="H39" s="254"/>
      <c r="I39" s="254"/>
      <c r="J39" s="139">
        <v>261</v>
      </c>
      <c r="K39" s="167"/>
      <c r="L39" s="48"/>
      <c r="M39" s="48"/>
      <c r="N39" s="48"/>
      <c r="O39" s="154" t="str">
        <f t="shared" si="0"/>
        <v/>
      </c>
      <c r="P39" s="52" t="str">
        <f t="shared" si="7"/>
        <v/>
      </c>
      <c r="Q39" s="53"/>
      <c r="R39" s="53"/>
      <c r="S39" s="50" t="str">
        <f t="shared" si="11"/>
        <v/>
      </c>
      <c r="T39" s="54" t="str">
        <f t="shared" si="5"/>
        <v/>
      </c>
      <c r="U39" s="45"/>
      <c r="V39" s="51"/>
      <c r="W39" s="43"/>
      <c r="X39" s="43"/>
    </row>
    <row r="40" spans="1:24" ht="15" customHeight="1" x14ac:dyDescent="0.25">
      <c r="A40" s="344">
        <v>28</v>
      </c>
      <c r="B40" s="46"/>
      <c r="C40" s="157"/>
      <c r="D40" s="47"/>
      <c r="E40" s="331"/>
      <c r="F40" s="448">
        <f t="shared" si="9"/>
        <v>0</v>
      </c>
      <c r="G40" s="140"/>
      <c r="H40" s="254"/>
      <c r="I40" s="254"/>
      <c r="J40" s="139">
        <v>261</v>
      </c>
      <c r="K40" s="167"/>
      <c r="L40" s="48"/>
      <c r="M40" s="48"/>
      <c r="N40" s="48"/>
      <c r="O40" s="154" t="str">
        <f t="shared" si="0"/>
        <v/>
      </c>
      <c r="P40" s="52" t="str">
        <f t="shared" si="7"/>
        <v/>
      </c>
      <c r="Q40" s="53"/>
      <c r="R40" s="53"/>
      <c r="S40" s="50" t="str">
        <f t="shared" si="11"/>
        <v/>
      </c>
      <c r="T40" s="54" t="str">
        <f t="shared" si="5"/>
        <v/>
      </c>
      <c r="U40" s="45"/>
      <c r="V40" s="51"/>
      <c r="W40" s="43"/>
      <c r="X40" s="43"/>
    </row>
    <row r="41" spans="1:24" ht="15" customHeight="1" x14ac:dyDescent="0.25">
      <c r="A41" s="344">
        <v>29</v>
      </c>
      <c r="B41" s="46"/>
      <c r="C41" s="157"/>
      <c r="D41" s="47"/>
      <c r="E41" s="331"/>
      <c r="F41" s="448">
        <f t="shared" si="9"/>
        <v>0</v>
      </c>
      <c r="G41" s="140"/>
      <c r="H41" s="254"/>
      <c r="I41" s="254"/>
      <c r="J41" s="139">
        <v>261</v>
      </c>
      <c r="K41" s="167"/>
      <c r="L41" s="48"/>
      <c r="M41" s="48"/>
      <c r="N41" s="48"/>
      <c r="O41" s="154" t="str">
        <f t="shared" si="0"/>
        <v/>
      </c>
      <c r="P41" s="52" t="str">
        <f t="shared" si="7"/>
        <v/>
      </c>
      <c r="Q41" s="53"/>
      <c r="R41" s="53"/>
      <c r="S41" s="50" t="str">
        <f>IF(Q41="","",R41/Q41)</f>
        <v/>
      </c>
      <c r="T41" s="54" t="str">
        <f t="shared" si="5"/>
        <v/>
      </c>
      <c r="U41" s="45"/>
      <c r="V41" s="51"/>
      <c r="W41" s="43"/>
      <c r="X41" s="43"/>
    </row>
    <row r="42" spans="1:24" ht="15" customHeight="1" x14ac:dyDescent="0.25">
      <c r="A42" s="344">
        <v>30</v>
      </c>
      <c r="B42" s="46"/>
      <c r="C42" s="157"/>
      <c r="D42" s="47"/>
      <c r="E42" s="331"/>
      <c r="F42" s="448">
        <f t="shared" si="9"/>
        <v>0</v>
      </c>
      <c r="G42" s="140"/>
      <c r="H42" s="254"/>
      <c r="I42" s="254"/>
      <c r="J42" s="139">
        <v>261</v>
      </c>
      <c r="K42" s="167"/>
      <c r="L42" s="48"/>
      <c r="M42" s="48"/>
      <c r="N42" s="48"/>
      <c r="O42" s="154" t="str">
        <f t="shared" si="0"/>
        <v/>
      </c>
      <c r="P42" s="52" t="str">
        <f t="shared" si="7"/>
        <v/>
      </c>
      <c r="Q42" s="53"/>
      <c r="R42" s="53"/>
      <c r="S42" s="50" t="str">
        <f t="shared" ref="S42:S52" si="12">IF(Q42="","",R42/Q42)</f>
        <v/>
      </c>
      <c r="T42" s="54" t="str">
        <f t="shared" si="5"/>
        <v/>
      </c>
      <c r="U42" s="45"/>
      <c r="V42" s="51"/>
      <c r="W42" s="43"/>
      <c r="X42" s="43"/>
    </row>
    <row r="43" spans="1:24" ht="15" customHeight="1" x14ac:dyDescent="0.25">
      <c r="A43" s="344">
        <v>31</v>
      </c>
      <c r="B43" s="46"/>
      <c r="C43" s="157"/>
      <c r="D43" s="47"/>
      <c r="E43" s="331"/>
      <c r="F43" s="448">
        <f t="shared" si="9"/>
        <v>0</v>
      </c>
      <c r="G43" s="140"/>
      <c r="H43" s="254"/>
      <c r="I43" s="254"/>
      <c r="J43" s="139">
        <v>261</v>
      </c>
      <c r="K43" s="167"/>
      <c r="L43" s="48"/>
      <c r="M43" s="48"/>
      <c r="N43" s="48"/>
      <c r="O43" s="154" t="str">
        <f t="shared" si="0"/>
        <v/>
      </c>
      <c r="P43" s="52" t="str">
        <f t="shared" si="7"/>
        <v/>
      </c>
      <c r="Q43" s="53"/>
      <c r="R43" s="53"/>
      <c r="S43" s="50" t="str">
        <f t="shared" si="12"/>
        <v/>
      </c>
      <c r="T43" s="54" t="str">
        <f t="shared" si="5"/>
        <v/>
      </c>
      <c r="U43" s="45"/>
      <c r="V43" s="51"/>
      <c r="W43" s="43"/>
      <c r="X43" s="43"/>
    </row>
    <row r="44" spans="1:24" ht="15" customHeight="1" x14ac:dyDescent="0.25">
      <c r="A44" s="344">
        <v>32</v>
      </c>
      <c r="B44" s="46"/>
      <c r="C44" s="157"/>
      <c r="D44" s="47"/>
      <c r="E44" s="331"/>
      <c r="F44" s="448">
        <f t="shared" si="9"/>
        <v>0</v>
      </c>
      <c r="G44" s="140"/>
      <c r="H44" s="254"/>
      <c r="I44" s="254"/>
      <c r="J44" s="139">
        <v>261</v>
      </c>
      <c r="K44" s="167"/>
      <c r="L44" s="48"/>
      <c r="M44" s="48"/>
      <c r="N44" s="48"/>
      <c r="O44" s="154" t="str">
        <f t="shared" si="0"/>
        <v/>
      </c>
      <c r="P44" s="52" t="str">
        <f t="shared" si="7"/>
        <v/>
      </c>
      <c r="Q44" s="53"/>
      <c r="R44" s="53"/>
      <c r="S44" s="50" t="str">
        <f t="shared" si="12"/>
        <v/>
      </c>
      <c r="T44" s="54" t="str">
        <f t="shared" si="5"/>
        <v/>
      </c>
      <c r="U44" s="45"/>
      <c r="V44" s="51"/>
      <c r="W44" s="43"/>
      <c r="X44" s="43"/>
    </row>
    <row r="45" spans="1:24" ht="15" customHeight="1" x14ac:dyDescent="0.25">
      <c r="A45" s="344">
        <v>33</v>
      </c>
      <c r="B45" s="46"/>
      <c r="C45" s="157"/>
      <c r="D45" s="47"/>
      <c r="E45" s="331"/>
      <c r="F45" s="448">
        <f t="shared" si="9"/>
        <v>0</v>
      </c>
      <c r="G45" s="140"/>
      <c r="H45" s="254"/>
      <c r="I45" s="254"/>
      <c r="J45" s="139">
        <v>261</v>
      </c>
      <c r="K45" s="167"/>
      <c r="L45" s="48"/>
      <c r="M45" s="48"/>
      <c r="N45" s="48"/>
      <c r="O45" s="154" t="str">
        <f t="shared" si="0"/>
        <v/>
      </c>
      <c r="P45" s="52" t="str">
        <f t="shared" si="7"/>
        <v/>
      </c>
      <c r="Q45" s="53"/>
      <c r="R45" s="53"/>
      <c r="S45" s="50" t="str">
        <f t="shared" si="12"/>
        <v/>
      </c>
      <c r="T45" s="54" t="str">
        <f t="shared" si="5"/>
        <v/>
      </c>
      <c r="U45" s="45"/>
      <c r="V45" s="51"/>
      <c r="W45" s="43"/>
      <c r="X45" s="43"/>
    </row>
    <row r="46" spans="1:24" ht="15" customHeight="1" x14ac:dyDescent="0.25">
      <c r="A46" s="344">
        <v>34</v>
      </c>
      <c r="B46" s="46"/>
      <c r="C46" s="157"/>
      <c r="D46" s="47"/>
      <c r="E46" s="331"/>
      <c r="F46" s="448">
        <f t="shared" si="9"/>
        <v>0</v>
      </c>
      <c r="G46" s="140"/>
      <c r="H46" s="254"/>
      <c r="I46" s="254"/>
      <c r="J46" s="139">
        <v>261</v>
      </c>
      <c r="K46" s="167"/>
      <c r="L46" s="48"/>
      <c r="M46" s="48"/>
      <c r="N46" s="48"/>
      <c r="O46" s="154" t="str">
        <f t="shared" si="0"/>
        <v/>
      </c>
      <c r="P46" s="52" t="str">
        <f t="shared" si="7"/>
        <v/>
      </c>
      <c r="Q46" s="53"/>
      <c r="R46" s="53"/>
      <c r="S46" s="50" t="str">
        <f t="shared" si="12"/>
        <v/>
      </c>
      <c r="T46" s="54" t="str">
        <f t="shared" si="5"/>
        <v/>
      </c>
      <c r="U46" s="45"/>
      <c r="V46" s="51"/>
      <c r="W46" s="43"/>
      <c r="X46" s="43"/>
    </row>
    <row r="47" spans="1:24" ht="15" customHeight="1" x14ac:dyDescent="0.25">
      <c r="A47" s="344">
        <v>35</v>
      </c>
      <c r="B47" s="46"/>
      <c r="C47" s="157"/>
      <c r="D47" s="47"/>
      <c r="E47" s="331"/>
      <c r="F47" s="448">
        <f t="shared" si="9"/>
        <v>0</v>
      </c>
      <c r="G47" s="140"/>
      <c r="H47" s="254"/>
      <c r="I47" s="254"/>
      <c r="J47" s="139">
        <v>261</v>
      </c>
      <c r="K47" s="167"/>
      <c r="L47" s="48"/>
      <c r="M47" s="48"/>
      <c r="N47" s="48"/>
      <c r="O47" s="154" t="str">
        <f t="shared" si="0"/>
        <v/>
      </c>
      <c r="P47" s="52" t="str">
        <f t="shared" si="7"/>
        <v/>
      </c>
      <c r="Q47" s="53"/>
      <c r="R47" s="53"/>
      <c r="S47" s="50" t="str">
        <f t="shared" si="12"/>
        <v/>
      </c>
      <c r="T47" s="54" t="str">
        <f t="shared" si="5"/>
        <v/>
      </c>
      <c r="U47" s="45"/>
      <c r="V47" s="51"/>
      <c r="W47" s="43"/>
      <c r="X47" s="43"/>
    </row>
    <row r="48" spans="1:24" ht="15" customHeight="1" x14ac:dyDescent="0.25">
      <c r="A48" s="344">
        <v>36</v>
      </c>
      <c r="B48" s="46"/>
      <c r="C48" s="157"/>
      <c r="D48" s="47"/>
      <c r="E48" s="331"/>
      <c r="F48" s="448">
        <f t="shared" si="9"/>
        <v>0</v>
      </c>
      <c r="G48" s="140"/>
      <c r="H48" s="254"/>
      <c r="I48" s="254"/>
      <c r="J48" s="139">
        <v>261</v>
      </c>
      <c r="K48" s="167"/>
      <c r="L48" s="48"/>
      <c r="M48" s="48"/>
      <c r="N48" s="48"/>
      <c r="O48" s="154" t="str">
        <f t="shared" si="0"/>
        <v/>
      </c>
      <c r="P48" s="52" t="str">
        <f t="shared" si="7"/>
        <v/>
      </c>
      <c r="Q48" s="53"/>
      <c r="R48" s="53"/>
      <c r="S48" s="50" t="str">
        <f t="shared" si="12"/>
        <v/>
      </c>
      <c r="T48" s="54" t="str">
        <f t="shared" si="5"/>
        <v/>
      </c>
      <c r="U48" s="45"/>
      <c r="V48" s="51"/>
      <c r="W48" s="43"/>
      <c r="X48" s="43"/>
    </row>
    <row r="49" spans="1:24" ht="15" customHeight="1" x14ac:dyDescent="0.25">
      <c r="A49" s="344">
        <v>37</v>
      </c>
      <c r="B49" s="46"/>
      <c r="C49" s="157"/>
      <c r="D49" s="47"/>
      <c r="E49" s="331"/>
      <c r="F49" s="448">
        <f t="shared" si="9"/>
        <v>0</v>
      </c>
      <c r="G49" s="140"/>
      <c r="H49" s="254"/>
      <c r="I49" s="254"/>
      <c r="J49" s="139">
        <v>261</v>
      </c>
      <c r="K49" s="167"/>
      <c r="L49" s="48"/>
      <c r="M49" s="48"/>
      <c r="N49" s="48"/>
      <c r="O49" s="154" t="str">
        <f t="shared" si="0"/>
        <v/>
      </c>
      <c r="P49" s="52" t="str">
        <f t="shared" si="7"/>
        <v/>
      </c>
      <c r="Q49" s="53"/>
      <c r="R49" s="53"/>
      <c r="S49" s="50" t="str">
        <f t="shared" si="12"/>
        <v/>
      </c>
      <c r="T49" s="54" t="str">
        <f t="shared" si="5"/>
        <v/>
      </c>
      <c r="U49" s="45"/>
      <c r="V49" s="51"/>
      <c r="W49" s="43"/>
      <c r="X49" s="43"/>
    </row>
    <row r="50" spans="1:24" ht="15" customHeight="1" x14ac:dyDescent="0.25">
      <c r="A50" s="344">
        <v>38</v>
      </c>
      <c r="B50" s="46"/>
      <c r="C50" s="157"/>
      <c r="D50" s="47"/>
      <c r="E50" s="331"/>
      <c r="F50" s="448">
        <f t="shared" si="9"/>
        <v>0</v>
      </c>
      <c r="G50" s="140"/>
      <c r="H50" s="254"/>
      <c r="I50" s="254"/>
      <c r="J50" s="139">
        <v>261</v>
      </c>
      <c r="K50" s="167"/>
      <c r="L50" s="48"/>
      <c r="M50" s="48"/>
      <c r="N50" s="48"/>
      <c r="O50" s="154" t="str">
        <f t="shared" si="0"/>
        <v/>
      </c>
      <c r="P50" s="52" t="str">
        <f t="shared" si="7"/>
        <v/>
      </c>
      <c r="Q50" s="53"/>
      <c r="R50" s="53"/>
      <c r="S50" s="50" t="str">
        <f t="shared" si="12"/>
        <v/>
      </c>
      <c r="T50" s="54" t="str">
        <f t="shared" si="5"/>
        <v/>
      </c>
      <c r="U50" s="45"/>
      <c r="V50" s="51"/>
      <c r="W50" s="43"/>
      <c r="X50" s="43"/>
    </row>
    <row r="51" spans="1:24" ht="15" customHeight="1" x14ac:dyDescent="0.25">
      <c r="A51" s="344">
        <v>39</v>
      </c>
      <c r="B51" s="46"/>
      <c r="C51" s="157"/>
      <c r="D51" s="47"/>
      <c r="E51" s="331"/>
      <c r="F51" s="448">
        <f t="shared" si="9"/>
        <v>0</v>
      </c>
      <c r="G51" s="140"/>
      <c r="H51" s="254"/>
      <c r="I51" s="254"/>
      <c r="J51" s="139">
        <v>261</v>
      </c>
      <c r="K51" s="167"/>
      <c r="L51" s="48"/>
      <c r="M51" s="48"/>
      <c r="N51" s="48"/>
      <c r="O51" s="154" t="str">
        <f t="shared" si="0"/>
        <v/>
      </c>
      <c r="P51" s="52" t="str">
        <f t="shared" si="7"/>
        <v/>
      </c>
      <c r="Q51" s="53"/>
      <c r="R51" s="53"/>
      <c r="S51" s="50" t="str">
        <f t="shared" si="12"/>
        <v/>
      </c>
      <c r="T51" s="54" t="str">
        <f t="shared" si="5"/>
        <v/>
      </c>
      <c r="U51" s="45"/>
      <c r="V51" s="51"/>
      <c r="W51" s="43"/>
      <c r="X51" s="43"/>
    </row>
    <row r="52" spans="1:24" ht="15" customHeight="1" x14ac:dyDescent="0.25">
      <c r="A52" s="344">
        <v>40</v>
      </c>
      <c r="B52" s="46"/>
      <c r="C52" s="157"/>
      <c r="D52" s="47"/>
      <c r="E52" s="331"/>
      <c r="F52" s="448">
        <f t="shared" si="9"/>
        <v>0</v>
      </c>
      <c r="G52" s="140"/>
      <c r="H52" s="254"/>
      <c r="I52" s="254"/>
      <c r="J52" s="139">
        <v>261</v>
      </c>
      <c r="K52" s="167"/>
      <c r="L52" s="48"/>
      <c r="M52" s="48"/>
      <c r="N52" s="48"/>
      <c r="O52" s="154" t="str">
        <f t="shared" si="0"/>
        <v/>
      </c>
      <c r="P52" s="52" t="str">
        <f t="shared" si="7"/>
        <v/>
      </c>
      <c r="Q52" s="53"/>
      <c r="R52" s="53"/>
      <c r="S52" s="50" t="str">
        <f t="shared" si="12"/>
        <v/>
      </c>
      <c r="T52" s="54" t="str">
        <f t="shared" si="5"/>
        <v/>
      </c>
      <c r="U52" s="45"/>
      <c r="V52" s="51"/>
      <c r="W52" s="43"/>
      <c r="X52" s="43"/>
    </row>
    <row r="53" spans="1:24" ht="15" customHeight="1" x14ac:dyDescent="0.25">
      <c r="A53" s="344">
        <v>41</v>
      </c>
      <c r="B53" s="46"/>
      <c r="C53" s="157"/>
      <c r="D53" s="47"/>
      <c r="E53" s="331"/>
      <c r="F53" s="448">
        <f t="shared" si="9"/>
        <v>0</v>
      </c>
      <c r="G53" s="140"/>
      <c r="H53" s="254"/>
      <c r="I53" s="254"/>
      <c r="J53" s="139">
        <v>261</v>
      </c>
      <c r="K53" s="167"/>
      <c r="L53" s="48"/>
      <c r="M53" s="48"/>
      <c r="N53" s="48"/>
      <c r="O53" s="154" t="str">
        <f t="shared" si="0"/>
        <v/>
      </c>
      <c r="P53" s="52" t="str">
        <f t="shared" ref="P53:P72" si="13">IF(K53&gt;0,O53*(J53/(J53-K53)),O53)</f>
        <v/>
      </c>
      <c r="Q53" s="53"/>
      <c r="R53" s="53"/>
      <c r="S53" s="50" t="str">
        <f t="shared" si="10"/>
        <v/>
      </c>
      <c r="T53" s="54" t="str">
        <f t="shared" si="5"/>
        <v/>
      </c>
      <c r="U53" s="45"/>
      <c r="V53" s="51"/>
      <c r="W53" s="43"/>
      <c r="X53" s="43"/>
    </row>
    <row r="54" spans="1:24" ht="15" customHeight="1" x14ac:dyDescent="0.25">
      <c r="A54" s="344">
        <v>42</v>
      </c>
      <c r="B54" s="46"/>
      <c r="C54" s="157"/>
      <c r="D54" s="47"/>
      <c r="E54" s="331"/>
      <c r="F54" s="448">
        <f t="shared" si="9"/>
        <v>0</v>
      </c>
      <c r="G54" s="140"/>
      <c r="H54" s="254"/>
      <c r="I54" s="254"/>
      <c r="J54" s="139">
        <v>261</v>
      </c>
      <c r="K54" s="167"/>
      <c r="L54" s="48"/>
      <c r="M54" s="48"/>
      <c r="N54" s="48"/>
      <c r="O54" s="154" t="str">
        <f t="shared" si="0"/>
        <v/>
      </c>
      <c r="P54" s="52" t="str">
        <f t="shared" si="13"/>
        <v/>
      </c>
      <c r="Q54" s="53"/>
      <c r="R54" s="53"/>
      <c r="S54" s="50" t="str">
        <f t="shared" si="10"/>
        <v/>
      </c>
      <c r="T54" s="54" t="str">
        <f t="shared" si="5"/>
        <v/>
      </c>
      <c r="U54" s="45"/>
      <c r="V54" s="51"/>
      <c r="W54" s="43"/>
      <c r="X54" s="43"/>
    </row>
    <row r="55" spans="1:24" ht="15" customHeight="1" x14ac:dyDescent="0.25">
      <c r="A55" s="344">
        <v>43</v>
      </c>
      <c r="B55" s="46"/>
      <c r="C55" s="157"/>
      <c r="D55" s="47"/>
      <c r="E55" s="331"/>
      <c r="F55" s="448">
        <f t="shared" si="9"/>
        <v>0</v>
      </c>
      <c r="G55" s="140"/>
      <c r="H55" s="254"/>
      <c r="I55" s="254"/>
      <c r="J55" s="139">
        <v>261</v>
      </c>
      <c r="K55" s="167"/>
      <c r="L55" s="48"/>
      <c r="M55" s="48"/>
      <c r="N55" s="48"/>
      <c r="O55" s="154" t="str">
        <f t="shared" si="0"/>
        <v/>
      </c>
      <c r="P55" s="52" t="str">
        <f t="shared" si="13"/>
        <v/>
      </c>
      <c r="Q55" s="53"/>
      <c r="R55" s="53"/>
      <c r="S55" s="50" t="str">
        <f t="shared" si="10"/>
        <v/>
      </c>
      <c r="T55" s="54" t="str">
        <f t="shared" si="5"/>
        <v/>
      </c>
      <c r="U55" s="45"/>
      <c r="V55" s="51"/>
      <c r="W55" s="43"/>
      <c r="X55" s="43"/>
    </row>
    <row r="56" spans="1:24" ht="15" customHeight="1" x14ac:dyDescent="0.25">
      <c r="A56" s="344">
        <v>44</v>
      </c>
      <c r="B56" s="46"/>
      <c r="C56" s="157"/>
      <c r="D56" s="47"/>
      <c r="E56" s="331"/>
      <c r="F56" s="448">
        <f t="shared" si="9"/>
        <v>0</v>
      </c>
      <c r="G56" s="140"/>
      <c r="H56" s="254"/>
      <c r="I56" s="254"/>
      <c r="J56" s="139">
        <v>261</v>
      </c>
      <c r="K56" s="167"/>
      <c r="L56" s="48"/>
      <c r="M56" s="48"/>
      <c r="N56" s="48"/>
      <c r="O56" s="154" t="str">
        <f t="shared" si="0"/>
        <v/>
      </c>
      <c r="P56" s="52" t="str">
        <f t="shared" si="13"/>
        <v/>
      </c>
      <c r="Q56" s="53"/>
      <c r="R56" s="53"/>
      <c r="S56" s="50" t="str">
        <f>IF(Q56="","",R56/Q56)</f>
        <v/>
      </c>
      <c r="T56" s="54" t="str">
        <f t="shared" si="5"/>
        <v/>
      </c>
      <c r="U56" s="45"/>
      <c r="V56" s="51"/>
      <c r="W56" s="43"/>
      <c r="X56" s="43"/>
    </row>
    <row r="57" spans="1:24" ht="15" customHeight="1" x14ac:dyDescent="0.25">
      <c r="A57" s="344">
        <v>45</v>
      </c>
      <c r="B57" s="46"/>
      <c r="C57" s="157"/>
      <c r="D57" s="47"/>
      <c r="E57" s="331"/>
      <c r="F57" s="448">
        <f t="shared" si="9"/>
        <v>0</v>
      </c>
      <c r="G57" s="140"/>
      <c r="H57" s="254"/>
      <c r="I57" s="254"/>
      <c r="J57" s="139">
        <v>261</v>
      </c>
      <c r="K57" s="167"/>
      <c r="L57" s="48"/>
      <c r="M57" s="48"/>
      <c r="N57" s="48"/>
      <c r="O57" s="154" t="str">
        <f t="shared" si="0"/>
        <v/>
      </c>
      <c r="P57" s="52" t="str">
        <f t="shared" si="13"/>
        <v/>
      </c>
      <c r="Q57" s="53"/>
      <c r="R57" s="53"/>
      <c r="S57" s="50" t="str">
        <f t="shared" ref="S57:S72" si="14">IF(Q57="","",R57/Q57)</f>
        <v/>
      </c>
      <c r="T57" s="54" t="str">
        <f t="shared" si="5"/>
        <v/>
      </c>
      <c r="U57" s="45"/>
      <c r="V57" s="51"/>
      <c r="W57" s="43"/>
      <c r="X57" s="43"/>
    </row>
    <row r="58" spans="1:24" ht="15" customHeight="1" x14ac:dyDescent="0.25">
      <c r="A58" s="344">
        <v>46</v>
      </c>
      <c r="B58" s="46"/>
      <c r="C58" s="157"/>
      <c r="D58" s="47"/>
      <c r="E58" s="331"/>
      <c r="F58" s="448">
        <f t="shared" si="9"/>
        <v>0</v>
      </c>
      <c r="G58" s="140"/>
      <c r="H58" s="254"/>
      <c r="I58" s="254"/>
      <c r="J58" s="139">
        <v>261</v>
      </c>
      <c r="K58" s="167"/>
      <c r="L58" s="48"/>
      <c r="M58" s="48"/>
      <c r="N58" s="48"/>
      <c r="O58" s="154" t="str">
        <f t="shared" si="0"/>
        <v/>
      </c>
      <c r="P58" s="52" t="str">
        <f t="shared" si="13"/>
        <v/>
      </c>
      <c r="Q58" s="53"/>
      <c r="R58" s="53"/>
      <c r="S58" s="50" t="str">
        <f t="shared" si="14"/>
        <v/>
      </c>
      <c r="T58" s="54" t="str">
        <f t="shared" si="5"/>
        <v/>
      </c>
      <c r="U58" s="45"/>
      <c r="V58" s="51"/>
      <c r="W58" s="43"/>
      <c r="X58" s="43"/>
    </row>
    <row r="59" spans="1:24" ht="15" customHeight="1" x14ac:dyDescent="0.25">
      <c r="A59" s="344">
        <v>47</v>
      </c>
      <c r="B59" s="46"/>
      <c r="C59" s="157"/>
      <c r="D59" s="47"/>
      <c r="E59" s="331"/>
      <c r="F59" s="448">
        <f t="shared" si="9"/>
        <v>0</v>
      </c>
      <c r="G59" s="140"/>
      <c r="H59" s="254"/>
      <c r="I59" s="254"/>
      <c r="J59" s="139">
        <v>261</v>
      </c>
      <c r="K59" s="167"/>
      <c r="L59" s="48"/>
      <c r="M59" s="48"/>
      <c r="N59" s="48"/>
      <c r="O59" s="154" t="str">
        <f t="shared" si="0"/>
        <v/>
      </c>
      <c r="P59" s="52" t="str">
        <f t="shared" si="13"/>
        <v/>
      </c>
      <c r="Q59" s="53"/>
      <c r="R59" s="53"/>
      <c r="S59" s="50" t="str">
        <f t="shared" si="14"/>
        <v/>
      </c>
      <c r="T59" s="54" t="str">
        <f t="shared" si="5"/>
        <v/>
      </c>
      <c r="U59" s="45"/>
      <c r="V59" s="51"/>
      <c r="W59" s="43"/>
      <c r="X59" s="43"/>
    </row>
    <row r="60" spans="1:24" ht="15" customHeight="1" x14ac:dyDescent="0.25">
      <c r="A60" s="344">
        <v>48</v>
      </c>
      <c r="B60" s="46"/>
      <c r="C60" s="157"/>
      <c r="D60" s="47"/>
      <c r="E60" s="331"/>
      <c r="F60" s="448">
        <f t="shared" si="9"/>
        <v>0</v>
      </c>
      <c r="G60" s="140"/>
      <c r="H60" s="254"/>
      <c r="I60" s="254"/>
      <c r="J60" s="139">
        <v>261</v>
      </c>
      <c r="K60" s="167"/>
      <c r="L60" s="48"/>
      <c r="M60" s="48"/>
      <c r="N60" s="48"/>
      <c r="O60" s="154" t="str">
        <f t="shared" si="0"/>
        <v/>
      </c>
      <c r="P60" s="52" t="str">
        <f t="shared" ref="P60:P64" si="15">IF(K60&gt;0,O60*(J60/(J60-K60)),O60)</f>
        <v/>
      </c>
      <c r="Q60" s="53"/>
      <c r="R60" s="53"/>
      <c r="S60" s="50" t="str">
        <f t="shared" ref="S60:S64" si="16">IF(Q60="","",R60/Q60)</f>
        <v/>
      </c>
      <c r="T60" s="54" t="str">
        <f t="shared" si="5"/>
        <v/>
      </c>
      <c r="U60" s="45"/>
      <c r="V60" s="51"/>
      <c r="W60" s="43"/>
      <c r="X60" s="43"/>
    </row>
    <row r="61" spans="1:24" ht="15" customHeight="1" x14ac:dyDescent="0.25">
      <c r="A61" s="344">
        <v>49</v>
      </c>
      <c r="B61" s="46"/>
      <c r="C61" s="157"/>
      <c r="D61" s="47"/>
      <c r="E61" s="331"/>
      <c r="F61" s="448">
        <f t="shared" si="9"/>
        <v>0</v>
      </c>
      <c r="G61" s="140"/>
      <c r="H61" s="254"/>
      <c r="I61" s="254"/>
      <c r="J61" s="139">
        <v>261</v>
      </c>
      <c r="K61" s="167"/>
      <c r="L61" s="48"/>
      <c r="M61" s="48"/>
      <c r="N61" s="48"/>
      <c r="O61" s="154" t="str">
        <f t="shared" si="0"/>
        <v/>
      </c>
      <c r="P61" s="52" t="str">
        <f t="shared" si="15"/>
        <v/>
      </c>
      <c r="Q61" s="53"/>
      <c r="R61" s="53"/>
      <c r="S61" s="50" t="str">
        <f t="shared" si="16"/>
        <v/>
      </c>
      <c r="T61" s="54" t="str">
        <f t="shared" si="5"/>
        <v/>
      </c>
      <c r="U61" s="45"/>
      <c r="V61" s="51"/>
      <c r="W61" s="43"/>
      <c r="X61" s="43"/>
    </row>
    <row r="62" spans="1:24" ht="15" customHeight="1" x14ac:dyDescent="0.25">
      <c r="A62" s="344">
        <v>50</v>
      </c>
      <c r="B62" s="46"/>
      <c r="C62" s="157"/>
      <c r="D62" s="47"/>
      <c r="E62" s="331"/>
      <c r="F62" s="448">
        <f t="shared" si="9"/>
        <v>0</v>
      </c>
      <c r="G62" s="140"/>
      <c r="H62" s="254"/>
      <c r="I62" s="254"/>
      <c r="J62" s="139">
        <v>261</v>
      </c>
      <c r="K62" s="167"/>
      <c r="L62" s="48"/>
      <c r="M62" s="48"/>
      <c r="N62" s="48"/>
      <c r="O62" s="154" t="str">
        <f t="shared" si="0"/>
        <v/>
      </c>
      <c r="P62" s="52" t="str">
        <f t="shared" si="15"/>
        <v/>
      </c>
      <c r="Q62" s="53"/>
      <c r="R62" s="53"/>
      <c r="S62" s="50" t="str">
        <f t="shared" si="16"/>
        <v/>
      </c>
      <c r="T62" s="54" t="str">
        <f t="shared" si="5"/>
        <v/>
      </c>
      <c r="U62" s="45"/>
      <c r="V62" s="51"/>
      <c r="W62" s="43"/>
      <c r="X62" s="43"/>
    </row>
    <row r="63" spans="1:24" ht="15" customHeight="1" x14ac:dyDescent="0.25">
      <c r="A63" s="344">
        <v>51</v>
      </c>
      <c r="B63" s="46"/>
      <c r="C63" s="157"/>
      <c r="D63" s="47"/>
      <c r="E63" s="331"/>
      <c r="F63" s="448">
        <f t="shared" si="9"/>
        <v>0</v>
      </c>
      <c r="G63" s="140"/>
      <c r="H63" s="254"/>
      <c r="I63" s="254"/>
      <c r="J63" s="139">
        <v>261</v>
      </c>
      <c r="K63" s="167"/>
      <c r="L63" s="48"/>
      <c r="M63" s="48"/>
      <c r="N63" s="48"/>
      <c r="O63" s="154" t="str">
        <f t="shared" si="0"/>
        <v/>
      </c>
      <c r="P63" s="52" t="str">
        <f t="shared" si="15"/>
        <v/>
      </c>
      <c r="Q63" s="53"/>
      <c r="R63" s="53"/>
      <c r="S63" s="50" t="str">
        <f t="shared" si="16"/>
        <v/>
      </c>
      <c r="T63" s="54" t="str">
        <f t="shared" si="5"/>
        <v/>
      </c>
      <c r="U63" s="45"/>
      <c r="V63" s="51"/>
      <c r="W63" s="43"/>
      <c r="X63" s="43"/>
    </row>
    <row r="64" spans="1:24" ht="15" customHeight="1" x14ac:dyDescent="0.25">
      <c r="A64" s="344">
        <v>52</v>
      </c>
      <c r="B64" s="46"/>
      <c r="C64" s="157"/>
      <c r="D64" s="47"/>
      <c r="E64" s="331"/>
      <c r="F64" s="448">
        <f t="shared" si="9"/>
        <v>0</v>
      </c>
      <c r="G64" s="140"/>
      <c r="H64" s="254"/>
      <c r="I64" s="254"/>
      <c r="J64" s="139">
        <v>261</v>
      </c>
      <c r="K64" s="167"/>
      <c r="L64" s="48"/>
      <c r="M64" s="48"/>
      <c r="N64" s="48"/>
      <c r="O64" s="154" t="str">
        <f t="shared" si="0"/>
        <v/>
      </c>
      <c r="P64" s="52" t="str">
        <f t="shared" si="15"/>
        <v/>
      </c>
      <c r="Q64" s="53"/>
      <c r="R64" s="53"/>
      <c r="S64" s="50" t="str">
        <f t="shared" si="16"/>
        <v/>
      </c>
      <c r="T64" s="54" t="str">
        <f t="shared" si="5"/>
        <v/>
      </c>
      <c r="U64" s="45"/>
      <c r="V64" s="51"/>
      <c r="W64" s="43"/>
      <c r="X64" s="43"/>
    </row>
    <row r="65" spans="1:24" ht="15" customHeight="1" x14ac:dyDescent="0.25">
      <c r="A65" s="344">
        <v>53</v>
      </c>
      <c r="B65" s="46"/>
      <c r="C65" s="157"/>
      <c r="D65" s="47"/>
      <c r="E65" s="331"/>
      <c r="F65" s="448">
        <f t="shared" si="9"/>
        <v>0</v>
      </c>
      <c r="G65" s="140"/>
      <c r="H65" s="254"/>
      <c r="I65" s="254"/>
      <c r="J65" s="139">
        <v>261</v>
      </c>
      <c r="K65" s="167"/>
      <c r="L65" s="48"/>
      <c r="M65" s="48"/>
      <c r="N65" s="48"/>
      <c r="O65" s="154" t="str">
        <f t="shared" si="0"/>
        <v/>
      </c>
      <c r="P65" s="52" t="str">
        <f t="shared" si="13"/>
        <v/>
      </c>
      <c r="Q65" s="53"/>
      <c r="R65" s="53"/>
      <c r="S65" s="50" t="str">
        <f t="shared" si="14"/>
        <v/>
      </c>
      <c r="T65" s="54" t="str">
        <f t="shared" si="5"/>
        <v/>
      </c>
      <c r="U65" s="45"/>
      <c r="V65" s="51"/>
      <c r="W65" s="43"/>
      <c r="X65" s="43"/>
    </row>
    <row r="66" spans="1:24" ht="15" customHeight="1" x14ac:dyDescent="0.25">
      <c r="A66" s="344">
        <v>54</v>
      </c>
      <c r="B66" s="46"/>
      <c r="C66" s="157"/>
      <c r="D66" s="47"/>
      <c r="E66" s="331"/>
      <c r="F66" s="448">
        <f t="shared" si="9"/>
        <v>0</v>
      </c>
      <c r="G66" s="140"/>
      <c r="H66" s="254"/>
      <c r="I66" s="254"/>
      <c r="J66" s="139">
        <v>261</v>
      </c>
      <c r="K66" s="167"/>
      <c r="L66" s="48"/>
      <c r="M66" s="48"/>
      <c r="N66" s="48"/>
      <c r="O66" s="154" t="str">
        <f t="shared" si="0"/>
        <v/>
      </c>
      <c r="P66" s="52" t="str">
        <f t="shared" si="13"/>
        <v/>
      </c>
      <c r="Q66" s="53"/>
      <c r="R66" s="53"/>
      <c r="S66" s="50" t="str">
        <f t="shared" si="14"/>
        <v/>
      </c>
      <c r="T66" s="54" t="str">
        <f t="shared" si="5"/>
        <v/>
      </c>
      <c r="U66" s="45"/>
      <c r="V66" s="51"/>
      <c r="W66" s="43"/>
      <c r="X66" s="43"/>
    </row>
    <row r="67" spans="1:24" ht="15" customHeight="1" x14ac:dyDescent="0.25">
      <c r="A67" s="344">
        <v>55</v>
      </c>
      <c r="B67" s="46"/>
      <c r="C67" s="157"/>
      <c r="D67" s="47"/>
      <c r="E67" s="331"/>
      <c r="F67" s="448">
        <f t="shared" si="9"/>
        <v>0</v>
      </c>
      <c r="G67" s="140"/>
      <c r="H67" s="254"/>
      <c r="I67" s="254"/>
      <c r="J67" s="139">
        <v>261</v>
      </c>
      <c r="K67" s="167"/>
      <c r="L67" s="48"/>
      <c r="M67" s="48"/>
      <c r="N67" s="48"/>
      <c r="O67" s="154" t="str">
        <f t="shared" si="0"/>
        <v/>
      </c>
      <c r="P67" s="52" t="str">
        <f t="shared" si="13"/>
        <v/>
      </c>
      <c r="Q67" s="53"/>
      <c r="R67" s="53"/>
      <c r="S67" s="50" t="str">
        <f t="shared" si="14"/>
        <v/>
      </c>
      <c r="T67" s="54" t="str">
        <f t="shared" si="5"/>
        <v/>
      </c>
      <c r="U67" s="45"/>
      <c r="V67" s="51"/>
      <c r="W67" s="43"/>
      <c r="X67" s="43"/>
    </row>
    <row r="68" spans="1:24" ht="15" customHeight="1" x14ac:dyDescent="0.25">
      <c r="A68" s="344">
        <v>56</v>
      </c>
      <c r="B68" s="46"/>
      <c r="C68" s="157"/>
      <c r="D68" s="47"/>
      <c r="E68" s="331"/>
      <c r="F68" s="448">
        <f t="shared" si="9"/>
        <v>0</v>
      </c>
      <c r="G68" s="140"/>
      <c r="H68" s="254"/>
      <c r="I68" s="254"/>
      <c r="J68" s="139">
        <v>261</v>
      </c>
      <c r="K68" s="167"/>
      <c r="L68" s="48"/>
      <c r="M68" s="48"/>
      <c r="N68" s="48"/>
      <c r="O68" s="154" t="str">
        <f t="shared" si="0"/>
        <v/>
      </c>
      <c r="P68" s="52" t="str">
        <f t="shared" si="13"/>
        <v/>
      </c>
      <c r="Q68" s="53"/>
      <c r="R68" s="53"/>
      <c r="S68" s="50" t="str">
        <f t="shared" si="14"/>
        <v/>
      </c>
      <c r="T68" s="54" t="str">
        <f t="shared" si="5"/>
        <v/>
      </c>
      <c r="U68" s="45"/>
      <c r="V68" s="51"/>
      <c r="W68" s="43"/>
      <c r="X68" s="43"/>
    </row>
    <row r="69" spans="1:24" ht="15" customHeight="1" x14ac:dyDescent="0.25">
      <c r="A69" s="344">
        <v>57</v>
      </c>
      <c r="B69" s="46"/>
      <c r="C69" s="157"/>
      <c r="D69" s="47"/>
      <c r="E69" s="331"/>
      <c r="F69" s="448">
        <f t="shared" si="9"/>
        <v>0</v>
      </c>
      <c r="G69" s="140"/>
      <c r="H69" s="254"/>
      <c r="I69" s="254"/>
      <c r="J69" s="139">
        <v>261</v>
      </c>
      <c r="K69" s="167"/>
      <c r="L69" s="48"/>
      <c r="M69" s="48"/>
      <c r="N69" s="48"/>
      <c r="O69" s="154" t="str">
        <f t="shared" si="0"/>
        <v/>
      </c>
      <c r="P69" s="52" t="str">
        <f t="shared" si="13"/>
        <v/>
      </c>
      <c r="Q69" s="53"/>
      <c r="R69" s="53"/>
      <c r="S69" s="50" t="str">
        <f t="shared" si="14"/>
        <v/>
      </c>
      <c r="T69" s="54" t="str">
        <f t="shared" si="5"/>
        <v/>
      </c>
      <c r="U69" s="45"/>
      <c r="V69" s="51"/>
      <c r="W69" s="43"/>
      <c r="X69" s="43"/>
    </row>
    <row r="70" spans="1:24" ht="15" customHeight="1" x14ac:dyDescent="0.25">
      <c r="A70" s="344">
        <v>58</v>
      </c>
      <c r="B70" s="46"/>
      <c r="C70" s="157"/>
      <c r="D70" s="47"/>
      <c r="E70" s="331"/>
      <c r="F70" s="448">
        <f t="shared" si="9"/>
        <v>0</v>
      </c>
      <c r="G70" s="140"/>
      <c r="H70" s="254"/>
      <c r="I70" s="254"/>
      <c r="J70" s="139">
        <v>261</v>
      </c>
      <c r="K70" s="167"/>
      <c r="L70" s="48"/>
      <c r="M70" s="48"/>
      <c r="N70" s="48"/>
      <c r="O70" s="154" t="str">
        <f t="shared" si="0"/>
        <v/>
      </c>
      <c r="P70" s="52" t="str">
        <f t="shared" si="13"/>
        <v/>
      </c>
      <c r="Q70" s="53"/>
      <c r="R70" s="53"/>
      <c r="S70" s="50" t="str">
        <f t="shared" si="14"/>
        <v/>
      </c>
      <c r="T70" s="54" t="str">
        <f t="shared" si="5"/>
        <v/>
      </c>
      <c r="U70" s="45"/>
      <c r="V70" s="51"/>
      <c r="W70" s="43"/>
      <c r="X70" s="43"/>
    </row>
    <row r="71" spans="1:24" ht="15" customHeight="1" x14ac:dyDescent="0.25">
      <c r="A71" s="344">
        <v>59</v>
      </c>
      <c r="B71" s="46"/>
      <c r="C71" s="157"/>
      <c r="D71" s="47"/>
      <c r="E71" s="331"/>
      <c r="F71" s="448">
        <f t="shared" si="9"/>
        <v>0</v>
      </c>
      <c r="G71" s="140"/>
      <c r="H71" s="254"/>
      <c r="I71" s="254"/>
      <c r="J71" s="139">
        <v>261</v>
      </c>
      <c r="K71" s="167"/>
      <c r="L71" s="48"/>
      <c r="M71" s="48"/>
      <c r="N71" s="48"/>
      <c r="O71" s="154" t="str">
        <f t="shared" si="0"/>
        <v/>
      </c>
      <c r="P71" s="52" t="str">
        <f t="shared" si="13"/>
        <v/>
      </c>
      <c r="Q71" s="53"/>
      <c r="R71" s="53"/>
      <c r="S71" s="50" t="str">
        <f t="shared" si="14"/>
        <v/>
      </c>
      <c r="T71" s="54" t="str">
        <f t="shared" si="5"/>
        <v/>
      </c>
      <c r="U71" s="45"/>
      <c r="V71" s="51"/>
      <c r="W71" s="43"/>
      <c r="X71" s="43"/>
    </row>
    <row r="72" spans="1:24" ht="15" customHeight="1" x14ac:dyDescent="0.25">
      <c r="A72" s="344">
        <v>60</v>
      </c>
      <c r="B72" s="46"/>
      <c r="C72" s="157"/>
      <c r="D72" s="47"/>
      <c r="E72" s="331"/>
      <c r="F72" s="448">
        <f t="shared" si="9"/>
        <v>0</v>
      </c>
      <c r="G72" s="140"/>
      <c r="H72" s="254"/>
      <c r="I72" s="254"/>
      <c r="J72" s="139">
        <v>261</v>
      </c>
      <c r="K72" s="167"/>
      <c r="L72" s="48"/>
      <c r="M72" s="48"/>
      <c r="N72" s="48"/>
      <c r="O72" s="154" t="str">
        <f t="shared" si="0"/>
        <v/>
      </c>
      <c r="P72" s="52" t="str">
        <f t="shared" si="13"/>
        <v/>
      </c>
      <c r="Q72" s="53"/>
      <c r="R72" s="53"/>
      <c r="S72" s="50" t="str">
        <f t="shared" si="14"/>
        <v/>
      </c>
      <c r="T72" s="54" t="str">
        <f t="shared" si="5"/>
        <v/>
      </c>
      <c r="U72" s="45"/>
      <c r="V72" s="51"/>
      <c r="W72" s="43"/>
      <c r="X72" s="43"/>
    </row>
    <row r="73" spans="1:24" ht="15" customHeight="1" x14ac:dyDescent="0.25">
      <c r="A73" s="344">
        <v>61</v>
      </c>
      <c r="B73" s="46"/>
      <c r="C73" s="157"/>
      <c r="D73" s="47"/>
      <c r="E73" s="331"/>
      <c r="F73" s="448">
        <f t="shared" si="9"/>
        <v>0</v>
      </c>
      <c r="G73" s="140"/>
      <c r="H73" s="254"/>
      <c r="I73" s="254"/>
      <c r="J73" s="139">
        <v>261</v>
      </c>
      <c r="K73" s="167"/>
      <c r="L73" s="48"/>
      <c r="M73" s="48"/>
      <c r="N73" s="48"/>
      <c r="O73" s="154" t="str">
        <f t="shared" si="0"/>
        <v/>
      </c>
      <c r="P73" s="52" t="str">
        <f t="shared" si="7"/>
        <v/>
      </c>
      <c r="Q73" s="53"/>
      <c r="R73" s="53"/>
      <c r="S73" s="50" t="str">
        <f t="shared" si="10"/>
        <v/>
      </c>
      <c r="T73" s="54" t="str">
        <f t="shared" si="5"/>
        <v/>
      </c>
      <c r="U73" s="45"/>
      <c r="V73" s="51"/>
      <c r="W73" s="43"/>
      <c r="X73" s="43"/>
    </row>
    <row r="74" spans="1:24" ht="15" customHeight="1" x14ac:dyDescent="0.25">
      <c r="A74" s="344">
        <v>62</v>
      </c>
      <c r="B74" s="46"/>
      <c r="C74" s="157"/>
      <c r="D74" s="47"/>
      <c r="E74" s="331"/>
      <c r="F74" s="448">
        <f t="shared" si="9"/>
        <v>0</v>
      </c>
      <c r="G74" s="140"/>
      <c r="H74" s="254"/>
      <c r="I74" s="254"/>
      <c r="J74" s="139">
        <v>261</v>
      </c>
      <c r="K74" s="167"/>
      <c r="L74" s="48"/>
      <c r="M74" s="48"/>
      <c r="N74" s="48"/>
      <c r="O74" s="154" t="str">
        <f t="shared" si="0"/>
        <v/>
      </c>
      <c r="P74" s="52" t="str">
        <f t="shared" si="7"/>
        <v/>
      </c>
      <c r="Q74" s="53"/>
      <c r="R74" s="53"/>
      <c r="S74" s="50" t="str">
        <f t="shared" si="10"/>
        <v/>
      </c>
      <c r="T74" s="54" t="str">
        <f t="shared" si="5"/>
        <v/>
      </c>
      <c r="U74" s="45"/>
      <c r="V74" s="51"/>
      <c r="W74" s="43"/>
      <c r="X74" s="43"/>
    </row>
    <row r="75" spans="1:24" ht="15" customHeight="1" x14ac:dyDescent="0.25">
      <c r="A75" s="344">
        <v>63</v>
      </c>
      <c r="B75" s="46"/>
      <c r="C75" s="157"/>
      <c r="D75" s="47"/>
      <c r="E75" s="331"/>
      <c r="F75" s="448">
        <f t="shared" si="9"/>
        <v>0</v>
      </c>
      <c r="G75" s="140"/>
      <c r="H75" s="254"/>
      <c r="I75" s="254"/>
      <c r="J75" s="139">
        <v>261</v>
      </c>
      <c r="K75" s="167"/>
      <c r="L75" s="48"/>
      <c r="M75" s="48"/>
      <c r="N75" s="48"/>
      <c r="O75" s="154" t="str">
        <f t="shared" si="0"/>
        <v/>
      </c>
      <c r="P75" s="52" t="str">
        <f>IF(K75&gt;0,O75*(J75/(J75-K75)),O75)</f>
        <v/>
      </c>
      <c r="Q75" s="53"/>
      <c r="R75" s="53"/>
      <c r="S75" s="50" t="str">
        <f t="shared" si="10"/>
        <v/>
      </c>
      <c r="T75" s="54" t="str">
        <f t="shared" si="5"/>
        <v/>
      </c>
      <c r="U75" s="45"/>
      <c r="V75" s="51"/>
      <c r="W75" s="43"/>
      <c r="X75" s="43"/>
    </row>
    <row r="76" spans="1:24" ht="15" customHeight="1" x14ac:dyDescent="0.25">
      <c r="A76" s="344">
        <v>64</v>
      </c>
      <c r="B76" s="46"/>
      <c r="C76" s="157"/>
      <c r="D76" s="47"/>
      <c r="E76" s="331"/>
      <c r="F76" s="448">
        <f t="shared" si="9"/>
        <v>0</v>
      </c>
      <c r="G76" s="140"/>
      <c r="H76" s="254"/>
      <c r="I76" s="254"/>
      <c r="J76" s="139">
        <v>261</v>
      </c>
      <c r="K76" s="167"/>
      <c r="L76" s="48"/>
      <c r="M76" s="48"/>
      <c r="N76" s="48"/>
      <c r="O76" s="154" t="str">
        <f t="shared" si="0"/>
        <v/>
      </c>
      <c r="P76" s="52" t="str">
        <f>IF(K76&gt;0,O76*(J76/(J76-K76)),O76)</f>
        <v/>
      </c>
      <c r="Q76" s="53"/>
      <c r="R76" s="53"/>
      <c r="S76" s="50" t="str">
        <f t="shared" ref="S76" si="17">IF(Q76="","",R76/Q76)</f>
        <v/>
      </c>
      <c r="T76" s="54" t="str">
        <f t="shared" si="5"/>
        <v/>
      </c>
      <c r="U76" s="45"/>
      <c r="V76" s="51"/>
      <c r="W76" s="43"/>
      <c r="X76" s="43"/>
    </row>
    <row r="77" spans="1:24" ht="15" customHeight="1" x14ac:dyDescent="0.25">
      <c r="A77" s="344">
        <v>65</v>
      </c>
      <c r="B77" s="46"/>
      <c r="C77" s="157"/>
      <c r="D77" s="47"/>
      <c r="E77" s="331"/>
      <c r="F77" s="448">
        <f t="shared" si="9"/>
        <v>0</v>
      </c>
      <c r="G77" s="140"/>
      <c r="H77" s="254"/>
      <c r="I77" s="254"/>
      <c r="J77" s="139">
        <v>261</v>
      </c>
      <c r="K77" s="167"/>
      <c r="L77" s="48"/>
      <c r="M77" s="48"/>
      <c r="N77" s="48"/>
      <c r="O77" s="154" t="str">
        <f t="shared" ref="O77:O86" si="18">IF(G77="","",IF(G77="Ne treba rješavati predmete",1+(L77/J77*261)+M77+N77,(L77/J77*261+M77+N77)/G77))</f>
        <v/>
      </c>
      <c r="P77" s="52" t="str">
        <f t="shared" si="7"/>
        <v/>
      </c>
      <c r="Q77" s="53"/>
      <c r="R77" s="53"/>
      <c r="S77" s="50" t="str">
        <f t="shared" si="10"/>
        <v/>
      </c>
      <c r="T77" s="54" t="str">
        <f t="shared" si="5"/>
        <v/>
      </c>
      <c r="U77" s="45"/>
      <c r="V77" s="51"/>
      <c r="W77" s="43"/>
      <c r="X77" s="43"/>
    </row>
    <row r="78" spans="1:24" ht="15" customHeight="1" x14ac:dyDescent="0.25">
      <c r="A78" s="344"/>
      <c r="B78" s="46"/>
      <c r="C78" s="157"/>
      <c r="D78" s="47"/>
      <c r="E78" s="331"/>
      <c r="F78" s="448">
        <f t="shared" si="9"/>
        <v>0</v>
      </c>
      <c r="G78" s="244"/>
      <c r="H78" s="254"/>
      <c r="I78" s="254"/>
      <c r="J78" s="139">
        <v>261</v>
      </c>
      <c r="K78" s="167"/>
      <c r="L78" s="48"/>
      <c r="M78" s="48"/>
      <c r="N78" s="48"/>
      <c r="O78" s="154" t="str">
        <f t="shared" si="18"/>
        <v/>
      </c>
      <c r="P78" s="52" t="str">
        <f t="shared" ref="P78:P87" si="19">IF(K78&gt;0,O78*(J78/(J78-K78)),O78)</f>
        <v/>
      </c>
      <c r="Q78" s="53"/>
      <c r="R78" s="53"/>
      <c r="S78" s="50" t="str">
        <f>IF(Q78="","",R78/Q78)</f>
        <v/>
      </c>
      <c r="T78" s="54" t="str">
        <f t="shared" si="5"/>
        <v/>
      </c>
      <c r="U78" s="45"/>
      <c r="V78" s="51"/>
      <c r="W78" s="43"/>
      <c r="X78" s="43"/>
    </row>
    <row r="79" spans="1:24" ht="15" customHeight="1" x14ac:dyDescent="0.25">
      <c r="A79" s="344"/>
      <c r="B79" s="46"/>
      <c r="C79" s="157"/>
      <c r="D79" s="47"/>
      <c r="E79" s="331"/>
      <c r="F79" s="448">
        <f t="shared" si="9"/>
        <v>0</v>
      </c>
      <c r="G79" s="244"/>
      <c r="H79" s="254"/>
      <c r="I79" s="254"/>
      <c r="J79" s="139">
        <v>261</v>
      </c>
      <c r="K79" s="167"/>
      <c r="L79" s="48"/>
      <c r="M79" s="48"/>
      <c r="N79" s="48"/>
      <c r="O79" s="154" t="str">
        <f t="shared" si="18"/>
        <v/>
      </c>
      <c r="P79" s="52" t="str">
        <f t="shared" si="19"/>
        <v/>
      </c>
      <c r="Q79" s="53"/>
      <c r="R79" s="53"/>
      <c r="S79" s="50" t="str">
        <f t="shared" ref="S79:S83" si="20">IF(Q79="","",R79/Q79)</f>
        <v/>
      </c>
      <c r="T79" s="54" t="str">
        <f t="shared" ref="T79:T87" si="21">IF(C79="Ne","",IF(E79="",IF(G79="",""),IF(C79="Ne","",IF(E79="Tužilac",IF(P79&gt;1,30,IF(S79="",IF(P79&gt;0.9,25,IF(P79&gt;0.8,20,IF(P79&gt;0.7,15,IF(P79&gt;0.6,10,IF(P79&gt;0.5,5,0))))),IF(S79&gt;0.94,30,IF(S79&gt;0.9,25,IF(S79&gt;0.8,20,IF(S79&gt;0.7,15,IF(S79&gt;0.6,10,IF(S79&gt;0.5,5,0)))))))),IF(P79&gt;1,15,IF(S79="",IF(P79&gt;0.9,13,IF(P79&gt;0.8,11,IF(P79&gt;0.7,9,IF(P79&gt;0.6,7,IF(P79&gt;0.5,3,0))))),IF(S79&gt;0.94,15,IF(S79&gt;0.9,12,IF(S79&gt;0.8,9,IF(S79&gt;0.7,6,IF(S79&gt;0.6,4,IF(S79&gt;0.5,2,0))))))))))))</f>
        <v/>
      </c>
      <c r="U79" s="45"/>
      <c r="V79" s="51"/>
      <c r="W79" s="43"/>
      <c r="X79" s="43"/>
    </row>
    <row r="80" spans="1:24" ht="15" customHeight="1" x14ac:dyDescent="0.25">
      <c r="A80" s="344"/>
      <c r="B80" s="46"/>
      <c r="C80" s="157"/>
      <c r="D80" s="47"/>
      <c r="E80" s="331"/>
      <c r="F80" s="448">
        <f t="shared" si="9"/>
        <v>0</v>
      </c>
      <c r="G80" s="244"/>
      <c r="H80" s="254"/>
      <c r="I80" s="254"/>
      <c r="J80" s="139">
        <v>261</v>
      </c>
      <c r="K80" s="167"/>
      <c r="L80" s="48"/>
      <c r="M80" s="48"/>
      <c r="N80" s="48"/>
      <c r="O80" s="154" t="str">
        <f t="shared" si="18"/>
        <v/>
      </c>
      <c r="P80" s="52" t="str">
        <f t="shared" si="19"/>
        <v/>
      </c>
      <c r="Q80" s="53"/>
      <c r="R80" s="53"/>
      <c r="S80" s="50" t="str">
        <f t="shared" ref="S80:S81" si="22">IF(Q80="","",R80/Q80)</f>
        <v/>
      </c>
      <c r="T80" s="54" t="str">
        <f t="shared" si="21"/>
        <v/>
      </c>
      <c r="U80" s="45"/>
      <c r="V80" s="51"/>
      <c r="W80" s="43"/>
      <c r="X80" s="43"/>
    </row>
    <row r="81" spans="1:24" ht="15" customHeight="1" x14ac:dyDescent="0.25">
      <c r="A81" s="344"/>
      <c r="B81" s="46"/>
      <c r="C81" s="157"/>
      <c r="D81" s="47"/>
      <c r="E81" s="331"/>
      <c r="F81" s="448">
        <f t="shared" si="9"/>
        <v>0</v>
      </c>
      <c r="G81" s="244"/>
      <c r="H81" s="254"/>
      <c r="I81" s="254"/>
      <c r="J81" s="139">
        <v>261</v>
      </c>
      <c r="K81" s="167"/>
      <c r="L81" s="48"/>
      <c r="M81" s="48"/>
      <c r="N81" s="48"/>
      <c r="O81" s="154" t="str">
        <f t="shared" si="18"/>
        <v/>
      </c>
      <c r="P81" s="52" t="str">
        <f t="shared" si="19"/>
        <v/>
      </c>
      <c r="Q81" s="53"/>
      <c r="R81" s="53"/>
      <c r="S81" s="50" t="str">
        <f t="shared" si="22"/>
        <v/>
      </c>
      <c r="T81" s="54" t="str">
        <f t="shared" si="21"/>
        <v/>
      </c>
      <c r="U81" s="45"/>
      <c r="V81" s="51"/>
      <c r="W81" s="43"/>
      <c r="X81" s="43"/>
    </row>
    <row r="82" spans="1:24" ht="15" customHeight="1" x14ac:dyDescent="0.25">
      <c r="A82" s="344"/>
      <c r="B82" s="46"/>
      <c r="C82" s="157"/>
      <c r="D82" s="47"/>
      <c r="E82" s="331"/>
      <c r="F82" s="448">
        <f t="shared" si="9"/>
        <v>0</v>
      </c>
      <c r="G82" s="244"/>
      <c r="H82" s="254"/>
      <c r="I82" s="254"/>
      <c r="J82" s="139">
        <v>261</v>
      </c>
      <c r="K82" s="167"/>
      <c r="L82" s="48"/>
      <c r="M82" s="48"/>
      <c r="N82" s="48"/>
      <c r="O82" s="154" t="str">
        <f t="shared" si="18"/>
        <v/>
      </c>
      <c r="P82" s="52" t="str">
        <f t="shared" si="19"/>
        <v/>
      </c>
      <c r="Q82" s="53"/>
      <c r="R82" s="53"/>
      <c r="S82" s="50" t="str">
        <f t="shared" si="20"/>
        <v/>
      </c>
      <c r="T82" s="54" t="str">
        <f t="shared" si="21"/>
        <v/>
      </c>
      <c r="U82" s="45"/>
      <c r="V82" s="51"/>
      <c r="W82" s="43"/>
      <c r="X82" s="43"/>
    </row>
    <row r="83" spans="1:24" ht="15" customHeight="1" x14ac:dyDescent="0.25">
      <c r="A83" s="344"/>
      <c r="B83" s="46"/>
      <c r="C83" s="157"/>
      <c r="D83" s="47"/>
      <c r="E83" s="331"/>
      <c r="F83" s="448">
        <f t="shared" si="9"/>
        <v>0</v>
      </c>
      <c r="G83" s="244"/>
      <c r="H83" s="254"/>
      <c r="I83" s="254"/>
      <c r="J83" s="139">
        <v>261</v>
      </c>
      <c r="K83" s="167"/>
      <c r="L83" s="48"/>
      <c r="M83" s="48"/>
      <c r="N83" s="48"/>
      <c r="O83" s="154" t="str">
        <f t="shared" si="18"/>
        <v/>
      </c>
      <c r="P83" s="52" t="str">
        <f t="shared" si="19"/>
        <v/>
      </c>
      <c r="Q83" s="53"/>
      <c r="R83" s="53"/>
      <c r="S83" s="50" t="str">
        <f t="shared" si="20"/>
        <v/>
      </c>
      <c r="T83" s="54" t="str">
        <f t="shared" si="21"/>
        <v/>
      </c>
      <c r="U83" s="45"/>
      <c r="V83" s="51"/>
      <c r="W83" s="43"/>
      <c r="X83" s="43"/>
    </row>
    <row r="84" spans="1:24" ht="15" customHeight="1" x14ac:dyDescent="0.25">
      <c r="A84" s="344"/>
      <c r="B84" s="46"/>
      <c r="C84" s="157"/>
      <c r="D84" s="47"/>
      <c r="E84" s="331"/>
      <c r="F84" s="448">
        <f t="shared" si="9"/>
        <v>0</v>
      </c>
      <c r="G84" s="244"/>
      <c r="H84" s="254"/>
      <c r="I84" s="254"/>
      <c r="J84" s="139">
        <v>261</v>
      </c>
      <c r="K84" s="167"/>
      <c r="L84" s="48"/>
      <c r="M84" s="48"/>
      <c r="N84" s="48"/>
      <c r="O84" s="154" t="str">
        <f t="shared" si="18"/>
        <v/>
      </c>
      <c r="P84" s="52" t="str">
        <f t="shared" si="19"/>
        <v/>
      </c>
      <c r="Q84" s="53"/>
      <c r="R84" s="53"/>
      <c r="S84" s="50" t="str">
        <f t="shared" ref="S84:S86" si="23">IF(Q84="","",R84/Q84)</f>
        <v/>
      </c>
      <c r="T84" s="54" t="str">
        <f t="shared" si="21"/>
        <v/>
      </c>
      <c r="U84" s="45"/>
      <c r="V84" s="51"/>
      <c r="W84" s="43"/>
      <c r="X84" s="43"/>
    </row>
    <row r="85" spans="1:24" ht="15" customHeight="1" x14ac:dyDescent="0.25">
      <c r="A85" s="344"/>
      <c r="B85" s="46"/>
      <c r="C85" s="157"/>
      <c r="D85" s="47"/>
      <c r="E85" s="331"/>
      <c r="F85" s="448">
        <f t="shared" si="9"/>
        <v>0</v>
      </c>
      <c r="G85" s="244"/>
      <c r="H85" s="254"/>
      <c r="I85" s="254"/>
      <c r="J85" s="139">
        <v>261</v>
      </c>
      <c r="K85" s="167"/>
      <c r="L85" s="48"/>
      <c r="M85" s="48"/>
      <c r="N85" s="48"/>
      <c r="O85" s="154" t="str">
        <f t="shared" si="18"/>
        <v/>
      </c>
      <c r="P85" s="52" t="str">
        <f t="shared" si="19"/>
        <v/>
      </c>
      <c r="Q85" s="53"/>
      <c r="R85" s="53"/>
      <c r="S85" s="50" t="str">
        <f t="shared" si="23"/>
        <v/>
      </c>
      <c r="T85" s="54" t="str">
        <f t="shared" si="21"/>
        <v/>
      </c>
      <c r="U85" s="45"/>
      <c r="V85" s="51"/>
      <c r="W85" s="43"/>
      <c r="X85" s="43"/>
    </row>
    <row r="86" spans="1:24" ht="15" customHeight="1" x14ac:dyDescent="0.25">
      <c r="A86" s="344"/>
      <c r="B86" s="46"/>
      <c r="C86" s="157"/>
      <c r="D86" s="47"/>
      <c r="E86" s="331"/>
      <c r="F86" s="448">
        <f t="shared" ref="F86:F87" si="24">IF(E86="Tužilac",1,IF(E86="Zamjenik glavnog tužioca",2,IF(E86="Šef odjela",3,IF(E86="Član VSTV-a",4,))))</f>
        <v>0</v>
      </c>
      <c r="G86" s="244"/>
      <c r="H86" s="254"/>
      <c r="I86" s="254"/>
      <c r="J86" s="139">
        <v>261</v>
      </c>
      <c r="K86" s="167"/>
      <c r="L86" s="48"/>
      <c r="M86" s="48"/>
      <c r="N86" s="48"/>
      <c r="O86" s="154" t="str">
        <f t="shared" si="18"/>
        <v/>
      </c>
      <c r="P86" s="52" t="str">
        <f t="shared" si="19"/>
        <v/>
      </c>
      <c r="Q86" s="53"/>
      <c r="R86" s="53"/>
      <c r="S86" s="50" t="str">
        <f t="shared" si="23"/>
        <v/>
      </c>
      <c r="T86" s="54" t="str">
        <f t="shared" si="21"/>
        <v/>
      </c>
      <c r="U86" s="45"/>
      <c r="V86" s="51"/>
      <c r="W86" s="43"/>
      <c r="X86" s="43"/>
    </row>
    <row r="87" spans="1:24" ht="15" customHeight="1" thickBot="1" x14ac:dyDescent="0.3">
      <c r="A87" s="345"/>
      <c r="B87" s="346"/>
      <c r="C87" s="347"/>
      <c r="D87" s="348"/>
      <c r="E87" s="349"/>
      <c r="F87" s="448">
        <f t="shared" si="24"/>
        <v>0</v>
      </c>
      <c r="G87" s="350"/>
      <c r="H87" s="351"/>
      <c r="I87" s="351"/>
      <c r="J87" s="352">
        <v>261</v>
      </c>
      <c r="K87" s="353"/>
      <c r="L87" s="354"/>
      <c r="M87" s="354"/>
      <c r="N87" s="354"/>
      <c r="O87" s="500" t="str">
        <f>IF(G87="","",IF(G87="Ne treba rješavati predmete",1+(L87/J87*261)+M87+N87,(L87/J87*261+M87+N87)/G87))</f>
        <v/>
      </c>
      <c r="P87" s="355" t="str">
        <f t="shared" si="19"/>
        <v/>
      </c>
      <c r="Q87" s="356"/>
      <c r="R87" s="356"/>
      <c r="S87" s="357" t="str">
        <f t="shared" si="10"/>
        <v/>
      </c>
      <c r="T87" s="358" t="str">
        <f t="shared" si="21"/>
        <v/>
      </c>
      <c r="U87" s="45"/>
      <c r="V87" s="51"/>
      <c r="W87" s="43"/>
      <c r="X87" s="43"/>
    </row>
    <row r="88" spans="1:24" ht="21" customHeight="1" x14ac:dyDescent="0.25">
      <c r="A88" s="56"/>
      <c r="B88" s="57"/>
      <c r="C88" s="57"/>
      <c r="D88" s="57"/>
      <c r="E88" s="58"/>
      <c r="F88" s="59"/>
      <c r="G88" s="43"/>
      <c r="H88" s="60"/>
      <c r="I88" s="60"/>
      <c r="J88" s="61"/>
      <c r="K88" s="43"/>
      <c r="L88" s="43"/>
      <c r="M88" s="43"/>
      <c r="N88" s="62"/>
      <c r="O88" s="63" t="s">
        <v>81</v>
      </c>
      <c r="P88" s="359" t="str">
        <f>IF(P12="",IF(P13="","",AVERAGEIF(P12:P87,"&gt;0,2")),AVERAGEIF(P12:P87,"&gt;0,2"))</f>
        <v/>
      </c>
      <c r="Q88" s="62"/>
      <c r="R88" s="43"/>
      <c r="S88" s="43"/>
      <c r="T88" s="43"/>
      <c r="U88" s="43"/>
      <c r="V88" s="43"/>
      <c r="W88" s="43"/>
      <c r="X88" s="43"/>
    </row>
    <row r="89" spans="1:24" s="270" customFormat="1" ht="21" customHeight="1" thickBot="1" x14ac:dyDescent="0.3">
      <c r="A89" s="396"/>
      <c r="B89" s="273"/>
      <c r="C89" s="397"/>
      <c r="D89" s="397"/>
      <c r="E89" s="436"/>
      <c r="F89" s="273"/>
      <c r="G89" s="398"/>
      <c r="H89" s="399"/>
      <c r="I89" s="399"/>
      <c r="J89" s="400"/>
      <c r="K89" s="401"/>
      <c r="L89" s="402"/>
      <c r="M89" s="402"/>
      <c r="N89" s="402"/>
      <c r="O89" s="269" t="s">
        <v>311</v>
      </c>
      <c r="P89" s="360" t="str">
        <f>IF(P88="","",IF(P88&gt;1,15,IF(P88&gt;0.9,13,IF(P88&gt;0.8,11,IF(P88&gt;0.7,9,IF(P88&gt;0.6,6,IF(P88&gt;0.5,3,0)))))))</f>
        <v/>
      </c>
      <c r="U89" s="271"/>
      <c r="V89" s="272"/>
      <c r="W89" s="273"/>
      <c r="X89" s="273"/>
    </row>
    <row r="90" spans="1:24" s="270" customFormat="1" ht="15" customHeight="1" x14ac:dyDescent="0.25">
      <c r="A90" s="396"/>
      <c r="B90" s="273"/>
      <c r="C90" s="397"/>
      <c r="D90" s="397"/>
      <c r="E90" s="273"/>
      <c r="F90" s="273"/>
      <c r="G90" s="398"/>
      <c r="H90" s="399"/>
      <c r="I90" s="399"/>
      <c r="J90" s="400"/>
      <c r="K90" s="401"/>
      <c r="L90" s="402"/>
      <c r="M90" s="402"/>
      <c r="N90" s="402"/>
      <c r="O90" s="269"/>
      <c r="P90" s="287"/>
      <c r="U90" s="271"/>
      <c r="V90" s="272"/>
      <c r="W90" s="273"/>
      <c r="X90" s="273"/>
    </row>
    <row r="91" spans="1:24" s="270" customFormat="1" ht="21" customHeight="1" x14ac:dyDescent="0.25">
      <c r="A91" s="396"/>
      <c r="B91" s="385" t="s">
        <v>221</v>
      </c>
      <c r="C91" s="386"/>
      <c r="D91" s="387"/>
      <c r="E91" s="387"/>
      <c r="F91" s="388"/>
      <c r="G91" s="389"/>
      <c r="H91" s="399"/>
      <c r="I91" s="399"/>
      <c r="J91" s="584"/>
      <c r="K91" s="584"/>
      <c r="L91" s="584"/>
      <c r="M91" s="584"/>
      <c r="N91" s="402"/>
      <c r="O91" s="269"/>
      <c r="P91" s="287"/>
      <c r="U91" s="271"/>
      <c r="V91" s="272"/>
      <c r="W91" s="273"/>
      <c r="X91" s="273"/>
    </row>
    <row r="92" spans="1:24" s="270" customFormat="1" ht="15" customHeight="1" x14ac:dyDescent="0.25">
      <c r="A92" s="396"/>
      <c r="B92" s="390" t="s">
        <v>222</v>
      </c>
      <c r="C92" s="590" t="s">
        <v>223</v>
      </c>
      <c r="D92" s="591"/>
      <c r="E92" s="592"/>
      <c r="F92" s="391"/>
      <c r="G92" s="392">
        <v>0.93</v>
      </c>
      <c r="H92" s="399"/>
      <c r="I92" s="399"/>
      <c r="J92" s="565"/>
      <c r="K92" s="565"/>
      <c r="L92" s="565"/>
      <c r="M92" s="565"/>
      <c r="N92" s="402"/>
      <c r="O92" s="269"/>
      <c r="P92" s="287"/>
      <c r="U92" s="271"/>
      <c r="V92" s="272"/>
      <c r="W92" s="273"/>
      <c r="X92" s="273"/>
    </row>
    <row r="93" spans="1:24" s="270" customFormat="1" ht="15" customHeight="1" x14ac:dyDescent="0.25">
      <c r="A93" s="396"/>
      <c r="B93" s="393"/>
      <c r="C93" s="581"/>
      <c r="D93" s="582"/>
      <c r="E93" s="583"/>
      <c r="F93" s="394"/>
      <c r="G93" s="395"/>
      <c r="H93" s="399"/>
      <c r="I93" s="399"/>
      <c r="J93" s="565"/>
      <c r="K93" s="565"/>
      <c r="L93" s="565"/>
      <c r="M93" s="565"/>
      <c r="N93" s="402"/>
      <c r="O93" s="269"/>
      <c r="P93" s="287"/>
      <c r="U93" s="271"/>
      <c r="V93" s="272"/>
      <c r="W93" s="273"/>
      <c r="X93" s="273"/>
    </row>
    <row r="94" spans="1:24" s="270" customFormat="1" ht="15" customHeight="1" x14ac:dyDescent="0.25">
      <c r="A94" s="396"/>
      <c r="B94" s="393"/>
      <c r="C94" s="581"/>
      <c r="D94" s="582"/>
      <c r="E94" s="583"/>
      <c r="F94" s="394"/>
      <c r="G94" s="395"/>
      <c r="H94" s="399"/>
      <c r="I94" s="399"/>
      <c r="J94" s="565"/>
      <c r="K94" s="565"/>
      <c r="L94" s="565"/>
      <c r="M94" s="565"/>
      <c r="N94" s="402"/>
      <c r="O94" s="269"/>
      <c r="P94" s="287"/>
      <c r="U94" s="271"/>
      <c r="V94" s="272"/>
      <c r="W94" s="273"/>
      <c r="X94" s="273"/>
    </row>
    <row r="95" spans="1:24" s="270" customFormat="1" ht="15" customHeight="1" x14ac:dyDescent="0.25">
      <c r="A95" s="396"/>
      <c r="B95" s="393"/>
      <c r="C95" s="581"/>
      <c r="D95" s="582"/>
      <c r="E95" s="583"/>
      <c r="F95" s="394"/>
      <c r="G95" s="395"/>
      <c r="H95" s="399"/>
      <c r="I95" s="399"/>
      <c r="J95" s="565"/>
      <c r="K95" s="565"/>
      <c r="L95" s="565"/>
      <c r="M95" s="565"/>
      <c r="N95" s="402"/>
      <c r="O95" s="269"/>
      <c r="P95" s="287"/>
      <c r="U95" s="271"/>
      <c r="V95" s="272"/>
      <c r="W95" s="273"/>
      <c r="X95" s="273"/>
    </row>
    <row r="96" spans="1:24" s="270" customFormat="1" ht="15" customHeight="1" x14ac:dyDescent="0.25">
      <c r="A96" s="396"/>
      <c r="B96" s="393"/>
      <c r="C96" s="581"/>
      <c r="D96" s="582"/>
      <c r="E96" s="583"/>
      <c r="F96" s="394"/>
      <c r="G96" s="395"/>
      <c r="H96" s="399"/>
      <c r="I96" s="399"/>
      <c r="J96" s="565"/>
      <c r="K96" s="565"/>
      <c r="L96" s="565"/>
      <c r="M96" s="565"/>
      <c r="N96" s="402"/>
      <c r="O96" s="269"/>
      <c r="P96" s="287"/>
      <c r="U96" s="271"/>
      <c r="V96" s="272"/>
      <c r="W96" s="273"/>
      <c r="X96" s="273"/>
    </row>
    <row r="97" spans="1:24" s="270" customFormat="1" ht="15" customHeight="1" x14ac:dyDescent="0.25">
      <c r="A97" s="396"/>
      <c r="B97" s="393"/>
      <c r="C97" s="581"/>
      <c r="D97" s="582"/>
      <c r="E97" s="583"/>
      <c r="F97" s="394"/>
      <c r="G97" s="395"/>
      <c r="H97" s="399"/>
      <c r="I97" s="399"/>
      <c r="J97" s="565"/>
      <c r="K97" s="565"/>
      <c r="L97" s="565"/>
      <c r="M97" s="565"/>
      <c r="N97" s="402"/>
      <c r="O97" s="269"/>
      <c r="P97" s="287"/>
      <c r="U97" s="271"/>
      <c r="V97" s="272"/>
      <c r="W97" s="273"/>
      <c r="X97" s="273"/>
    </row>
    <row r="98" spans="1:24" s="270" customFormat="1" ht="15" customHeight="1" x14ac:dyDescent="0.25">
      <c r="A98" s="396"/>
      <c r="B98" s="393"/>
      <c r="C98" s="581"/>
      <c r="D98" s="582"/>
      <c r="E98" s="583"/>
      <c r="F98" s="394"/>
      <c r="G98" s="395"/>
      <c r="H98" s="399"/>
      <c r="I98" s="399"/>
      <c r="J98" s="565"/>
      <c r="K98" s="565"/>
      <c r="L98" s="565"/>
      <c r="M98" s="565"/>
      <c r="N98" s="402"/>
      <c r="O98" s="269"/>
      <c r="P98" s="287"/>
      <c r="U98" s="271"/>
      <c r="V98" s="272"/>
      <c r="W98" s="273"/>
      <c r="X98" s="273"/>
    </row>
    <row r="99" spans="1:24" s="270" customFormat="1" ht="15" customHeight="1" x14ac:dyDescent="0.25">
      <c r="A99" s="396"/>
      <c r="B99" s="393"/>
      <c r="C99" s="581"/>
      <c r="D99" s="582"/>
      <c r="E99" s="583"/>
      <c r="F99" s="394"/>
      <c r="G99" s="395"/>
      <c r="H99" s="399"/>
      <c r="I99" s="399"/>
      <c r="J99" s="565"/>
      <c r="K99" s="565"/>
      <c r="L99" s="565"/>
      <c r="M99" s="565"/>
      <c r="N99" s="402"/>
      <c r="O99" s="269"/>
      <c r="P99" s="287"/>
      <c r="U99" s="271"/>
      <c r="V99" s="272"/>
      <c r="W99" s="273"/>
      <c r="X99" s="273"/>
    </row>
    <row r="100" spans="1:24" s="270" customFormat="1" ht="15" customHeight="1" x14ac:dyDescent="0.25">
      <c r="A100" s="396"/>
      <c r="B100" s="393"/>
      <c r="C100" s="581"/>
      <c r="D100" s="582"/>
      <c r="E100" s="583"/>
      <c r="F100" s="394"/>
      <c r="G100" s="395"/>
      <c r="H100" s="399"/>
      <c r="I100" s="399"/>
      <c r="J100" s="565"/>
      <c r="K100" s="565"/>
      <c r="L100" s="565"/>
      <c r="M100" s="565"/>
      <c r="N100" s="402"/>
      <c r="O100" s="269"/>
      <c r="P100" s="287"/>
      <c r="U100" s="271"/>
      <c r="V100" s="272"/>
      <c r="W100" s="273"/>
      <c r="X100" s="273"/>
    </row>
    <row r="101" spans="1:24" s="270" customFormat="1" ht="15" customHeight="1" x14ac:dyDescent="0.25">
      <c r="A101" s="396"/>
      <c r="B101" s="393"/>
      <c r="C101" s="581"/>
      <c r="D101" s="582"/>
      <c r="E101" s="583"/>
      <c r="F101" s="394"/>
      <c r="G101" s="395"/>
      <c r="H101" s="399"/>
      <c r="I101" s="399"/>
      <c r="J101" s="565"/>
      <c r="K101" s="565"/>
      <c r="L101" s="565"/>
      <c r="M101" s="565"/>
      <c r="N101" s="402"/>
      <c r="O101" s="269"/>
      <c r="P101" s="287"/>
      <c r="U101" s="271"/>
      <c r="V101" s="272"/>
      <c r="W101" s="273"/>
      <c r="X101" s="273"/>
    </row>
    <row r="102" spans="1:24" s="270" customFormat="1" ht="15" customHeight="1" x14ac:dyDescent="0.25">
      <c r="A102" s="396"/>
      <c r="B102" s="393"/>
      <c r="C102" s="581"/>
      <c r="D102" s="582"/>
      <c r="E102" s="583"/>
      <c r="F102" s="394"/>
      <c r="G102" s="395"/>
      <c r="H102" s="399"/>
      <c r="I102" s="399"/>
      <c r="J102" s="565"/>
      <c r="K102" s="565"/>
      <c r="L102" s="565"/>
      <c r="M102" s="565"/>
      <c r="N102" s="402"/>
      <c r="O102" s="269"/>
      <c r="P102" s="287"/>
      <c r="U102" s="271"/>
      <c r="V102" s="272"/>
      <c r="W102" s="273"/>
      <c r="X102" s="273"/>
    </row>
    <row r="103" spans="1:24" s="270" customFormat="1" ht="15" customHeight="1" thickBot="1" x14ac:dyDescent="0.3">
      <c r="A103" s="396"/>
      <c r="B103" s="273"/>
      <c r="C103" s="397"/>
      <c r="D103" s="397"/>
      <c r="E103" s="273"/>
      <c r="F103" s="273"/>
      <c r="G103" s="398"/>
      <c r="H103" s="399"/>
      <c r="I103" s="399"/>
      <c r="J103" s="400"/>
      <c r="K103" s="401"/>
      <c r="L103" s="402"/>
      <c r="M103" s="402"/>
      <c r="N103" s="402"/>
      <c r="O103" s="269"/>
      <c r="P103" s="287"/>
      <c r="U103" s="271"/>
      <c r="V103" s="272"/>
      <c r="W103" s="273"/>
      <c r="X103" s="273"/>
    </row>
    <row r="104" spans="1:24" s="270" customFormat="1" ht="33" customHeight="1" x14ac:dyDescent="0.25">
      <c r="A104" s="623" t="s">
        <v>312</v>
      </c>
      <c r="B104" s="624"/>
      <c r="C104" s="624"/>
      <c r="D104" s="624"/>
      <c r="E104" s="624"/>
      <c r="F104" s="624"/>
      <c r="G104" s="624"/>
      <c r="H104" s="624"/>
      <c r="I104" s="624"/>
      <c r="J104" s="624"/>
      <c r="K104" s="624"/>
      <c r="L104" s="624"/>
      <c r="M104" s="624"/>
      <c r="N104" s="624"/>
      <c r="O104" s="624"/>
      <c r="P104" s="625"/>
      <c r="Q104" s="598" t="s">
        <v>190</v>
      </c>
      <c r="R104" s="598"/>
      <c r="S104" s="618"/>
      <c r="T104" s="276"/>
      <c r="U104" s="271"/>
      <c r="V104" s="272"/>
      <c r="W104" s="273"/>
      <c r="X104" s="273"/>
    </row>
    <row r="105" spans="1:24" s="270" customFormat="1" ht="98.25" customHeight="1" x14ac:dyDescent="0.25">
      <c r="A105" s="626"/>
      <c r="B105" s="627"/>
      <c r="C105" s="627"/>
      <c r="D105" s="627"/>
      <c r="E105" s="627"/>
      <c r="F105" s="627"/>
      <c r="G105" s="627"/>
      <c r="H105" s="627"/>
      <c r="I105" s="627"/>
      <c r="J105" s="627"/>
      <c r="K105" s="627"/>
      <c r="L105" s="627"/>
      <c r="M105" s="627"/>
      <c r="N105" s="627"/>
      <c r="O105" s="627"/>
      <c r="P105" s="628"/>
      <c r="Q105" s="323" t="s">
        <v>65</v>
      </c>
      <c r="R105" s="323" t="s">
        <v>66</v>
      </c>
      <c r="S105" s="325" t="s">
        <v>67</v>
      </c>
      <c r="U105" s="271"/>
      <c r="V105" s="272"/>
      <c r="W105" s="273"/>
      <c r="X105" s="273"/>
    </row>
    <row r="106" spans="1:24" s="270" customFormat="1" x14ac:dyDescent="0.25">
      <c r="A106" s="403"/>
      <c r="B106" s="273"/>
      <c r="C106" s="397"/>
      <c r="D106" s="397"/>
      <c r="E106" s="404"/>
      <c r="F106" s="404"/>
      <c r="G106" s="404"/>
      <c r="H106" s="404"/>
      <c r="I106" s="404"/>
      <c r="J106" s="404"/>
      <c r="K106" s="404"/>
      <c r="L106" s="404"/>
      <c r="M106" s="404"/>
      <c r="N106" s="404"/>
      <c r="O106" s="404"/>
      <c r="P106" s="275"/>
      <c r="Q106" s="161"/>
      <c r="R106" s="161"/>
      <c r="S106" s="162" t="str">
        <f>IF(Q106="","",R106/Q106)</f>
        <v/>
      </c>
      <c r="U106" s="271"/>
      <c r="V106" s="272"/>
      <c r="W106" s="273"/>
      <c r="X106" s="273"/>
    </row>
    <row r="107" spans="1:24" s="270" customFormat="1" ht="21.75" customHeight="1" thickBot="1" x14ac:dyDescent="0.3">
      <c r="A107" s="405"/>
      <c r="B107" s="406"/>
      <c r="C107" s="407"/>
      <c r="D107" s="407"/>
      <c r="E107" s="406"/>
      <c r="F107" s="406"/>
      <c r="G107" s="408"/>
      <c r="H107" s="409"/>
      <c r="I107" s="409"/>
      <c r="J107" s="410"/>
      <c r="K107" s="411"/>
      <c r="L107" s="412"/>
      <c r="M107" s="412"/>
      <c r="N107" s="412"/>
      <c r="O107" s="326"/>
      <c r="P107" s="327"/>
      <c r="Q107" s="413"/>
      <c r="R107" s="328" t="s">
        <v>313</v>
      </c>
      <c r="S107" s="329" t="str">
        <f>IF(S106="","",IF(S106&gt;0.94,15,IF(S106&gt;0.9,13,IF(S106&gt;0.8,11,IF(S106&gt;0.7,9,IF(S106&gt;0.6,6,IF(S106&gt;0.5,3,0)))))))</f>
        <v/>
      </c>
      <c r="T107" s="278"/>
      <c r="U107" s="271"/>
      <c r="V107" s="272"/>
      <c r="W107" s="273"/>
      <c r="X107" s="273"/>
    </row>
    <row r="108" spans="1:24" s="270" customFormat="1" x14ac:dyDescent="0.25">
      <c r="A108" s="396"/>
      <c r="B108" s="273"/>
      <c r="C108" s="397"/>
      <c r="D108" s="397"/>
      <c r="E108" s="273"/>
      <c r="F108" s="273"/>
      <c r="G108" s="398"/>
      <c r="H108" s="399"/>
      <c r="I108" s="399"/>
      <c r="J108" s="400"/>
      <c r="K108" s="401"/>
      <c r="L108" s="402"/>
      <c r="M108" s="402"/>
      <c r="N108" s="402"/>
      <c r="O108" s="274"/>
      <c r="P108" s="275"/>
      <c r="Q108" s="414"/>
      <c r="R108" s="269"/>
      <c r="S108" s="279"/>
      <c r="T108" s="278"/>
      <c r="U108" s="271"/>
      <c r="V108" s="272"/>
      <c r="W108" s="273"/>
      <c r="X108" s="273"/>
    </row>
    <row r="109" spans="1:24" s="270" customFormat="1" ht="15.75" thickBot="1" x14ac:dyDescent="0.3">
      <c r="A109" s="396"/>
      <c r="B109" s="273"/>
      <c r="C109" s="397"/>
      <c r="D109" s="397"/>
      <c r="E109" s="273"/>
      <c r="F109" s="273"/>
      <c r="G109" s="398"/>
      <c r="H109" s="399"/>
      <c r="I109" s="399"/>
      <c r="J109" s="400"/>
      <c r="K109" s="401"/>
      <c r="L109" s="402"/>
      <c r="M109" s="402"/>
      <c r="N109" s="402"/>
      <c r="O109" s="274"/>
      <c r="P109" s="275"/>
      <c r="Q109" s="414"/>
      <c r="R109" s="269"/>
      <c r="S109" s="279"/>
      <c r="T109" s="278"/>
      <c r="U109" s="271"/>
      <c r="V109" s="272"/>
      <c r="W109" s="273"/>
      <c r="X109" s="273"/>
    </row>
    <row r="110" spans="1:24" s="135" customFormat="1" ht="25.5" customHeight="1" x14ac:dyDescent="0.2">
      <c r="A110" s="615" t="s">
        <v>212</v>
      </c>
      <c r="B110" s="616"/>
      <c r="C110" s="616"/>
      <c r="D110" s="616"/>
      <c r="E110" s="616"/>
      <c r="F110" s="616"/>
      <c r="G110" s="616"/>
      <c r="H110" s="616"/>
      <c r="I110" s="616"/>
      <c r="J110" s="616"/>
      <c r="K110" s="616"/>
      <c r="L110" s="616"/>
      <c r="M110" s="616"/>
      <c r="N110" s="616"/>
      <c r="O110" s="616"/>
      <c r="P110" s="616"/>
      <c r="Q110" s="616"/>
      <c r="R110" s="616"/>
      <c r="S110" s="616"/>
      <c r="T110" s="617"/>
    </row>
    <row r="111" spans="1:24" s="135" customFormat="1" ht="24.95" customHeight="1" x14ac:dyDescent="0.2">
      <c r="A111" s="362" t="s">
        <v>126</v>
      </c>
      <c r="B111" s="193"/>
      <c r="C111" s="193"/>
      <c r="D111" s="190"/>
      <c r="E111" s="193"/>
      <c r="F111" s="193"/>
      <c r="G111" s="193"/>
      <c r="H111" s="193"/>
      <c r="I111" s="193"/>
      <c r="J111" s="193"/>
      <c r="K111" s="193"/>
      <c r="L111" s="193"/>
      <c r="M111" s="193"/>
      <c r="N111" s="193"/>
      <c r="O111" s="309" t="s">
        <v>202</v>
      </c>
      <c r="P111" s="310">
        <f>P112+P113</f>
        <v>0</v>
      </c>
      <c r="Q111" s="193"/>
      <c r="R111" s="160"/>
      <c r="S111" s="160"/>
      <c r="T111" s="163"/>
    </row>
    <row r="112" spans="1:24" s="135" customFormat="1" ht="15" customHeight="1" x14ac:dyDescent="0.25">
      <c r="A112" s="567" t="s">
        <v>127</v>
      </c>
      <c r="B112" s="568"/>
      <c r="C112" s="157"/>
      <c r="D112" s="196"/>
      <c r="E112" s="136" t="s">
        <v>79</v>
      </c>
      <c r="F112" s="155"/>
      <c r="G112" s="137"/>
      <c r="H112" s="253"/>
      <c r="I112" s="253"/>
      <c r="J112" s="168"/>
      <c r="K112" s="165"/>
      <c r="L112" s="146"/>
      <c r="M112" s="146"/>
      <c r="N112" s="146"/>
      <c r="O112" s="138">
        <f>IF(G112="",0,IF(G112="Ne treba rješavati predmete",1+SUM(L112:N112),(SUM(L112:N112)/G112)))</f>
        <v>0</v>
      </c>
      <c r="P112" s="52">
        <f>IF(G112="Ne treba rješavati predmete",O112,IF(K112&gt;0,O112*(J112/(J112-K112)),O112))</f>
        <v>0</v>
      </c>
      <c r="Q112" s="148"/>
      <c r="R112" s="148"/>
      <c r="S112" s="55" t="str">
        <f>IF(Q112="","",(R112+R113)/(Q112+Q113))</f>
        <v/>
      </c>
      <c r="T112" s="152">
        <f>IF(P112="","",IF(C112="Ne","",IF(G112="Ne treba rješavati predmete","",IF((P112+P113)&gt;1,12,IF(S112="",IF((P112+P113)&gt;0.9,10,IF((P112+P113)&gt;0.8,8,IF((P112+P113)&gt;0.7,6,IF((P112+P113)&gt;0.6,4,IF((P112+P113)&gt;0.5,2,0))))),IF((S112+S113)&gt;0.94,12,IF((S112+S113)&gt;0.9,10,IF((S112+S113)&gt;0.8,8,IF((S112+S113)&gt;0.7,6,IF((S112+S113)&gt;0.6,4,IF((S112+S113)&gt;0.5,2,0)))))))))))</f>
        <v>0</v>
      </c>
    </row>
    <row r="113" spans="1:22" s="135" customFormat="1" ht="15" customHeight="1" x14ac:dyDescent="0.25">
      <c r="A113" s="567" t="s">
        <v>128</v>
      </c>
      <c r="B113" s="568"/>
      <c r="C113" s="157"/>
      <c r="D113" s="156"/>
      <c r="E113" s="331"/>
      <c r="F113" s="159" t="str">
        <f t="shared" ref="F113:F140" si="25">IF(E113="Tužilac",1,IF(E113="Zamjenik glavnog tužioca",2,IF(E113="Šef odjela",3,IF(E113="Član VSTV-a",4,IF(E113="Šef odsjeka",5,"")))))</f>
        <v/>
      </c>
      <c r="G113" s="140"/>
      <c r="H113" s="253"/>
      <c r="I113" s="253"/>
      <c r="J113" s="168"/>
      <c r="K113" s="165"/>
      <c r="L113" s="146"/>
      <c r="M113" s="146"/>
      <c r="N113" s="146"/>
      <c r="O113" s="138">
        <f>IF(G113="",0,(SUM(L113:N113)/G113))</f>
        <v>0</v>
      </c>
      <c r="P113" s="52">
        <f>IF(K113&gt;0,O113*(J113/(J113-K113)),O113)</f>
        <v>0</v>
      </c>
      <c r="Q113" s="161"/>
      <c r="R113" s="161"/>
      <c r="S113" s="162"/>
      <c r="T113" s="54" t="str">
        <f>IF(C113="Ne","",IF(E113="",IF(G113="",""),IF(C113="Ne","",IF(E113="Tužilac",IF((P112+P113)&gt;1,30,IF(S113="",IF((P112+P113)&gt;0.9,25,IF((P112+P113)&gt;0.8,20,IF((P112+P113)&gt;0.7,15,IF((P112+P113)&gt;0.6,10,IF((P112+P113)&gt;0.5,5,0))))),IF((S112+S113)&gt;0.94,30,IF((S112+S113)&gt;0.9,25,IF((S112+S113)&gt;0.8,20,IF((S112+S113)&gt;0.7,15,IF((S112+S113)&gt;0.6,10,IF((S112+S113)&gt;0.5,5,0)))))))),IF((P112+P113)&gt;1,15,IF(S113="",IF((P112+P113)&gt;0.9,13,IF((P112+P113)&gt;0.8,11,IF((P112+P113)&gt;0.7,9,IF((P112+P113)&gt;0.6,7,IF((P112+P113)&gt;0.5,3,0))))),IF((S112+S113)&gt;0.94,15,IF((S112+S113)&gt;0.9,12,IF((S112+S113)&gt;0.8,9,IF((S112+S113)&gt;0.7,6,IF((S112+S113)&gt;0.6,4,IF((S112+S113)&gt;0.5,2,0))))))))))))</f>
        <v/>
      </c>
    </row>
    <row r="114" spans="1:22" s="135" customFormat="1" ht="24.95" customHeight="1" x14ac:dyDescent="0.2">
      <c r="A114" s="363" t="s">
        <v>125</v>
      </c>
      <c r="B114" s="197"/>
      <c r="C114" s="198"/>
      <c r="D114" s="190"/>
      <c r="E114" s="193"/>
      <c r="F114" s="193"/>
      <c r="G114" s="194"/>
      <c r="H114" s="199"/>
      <c r="I114" s="199"/>
      <c r="J114" s="197"/>
      <c r="K114" s="193"/>
      <c r="L114" s="193"/>
      <c r="M114" s="193"/>
      <c r="N114" s="193"/>
      <c r="O114" s="309" t="s">
        <v>202</v>
      </c>
      <c r="P114" s="310">
        <f>P115+P116</f>
        <v>0</v>
      </c>
      <c r="Q114" s="164"/>
      <c r="R114" s="364"/>
      <c r="S114" s="364"/>
      <c r="T114" s="195"/>
    </row>
    <row r="115" spans="1:22" s="135" customFormat="1" ht="15" customHeight="1" x14ac:dyDescent="0.25">
      <c r="A115" s="567" t="s">
        <v>127</v>
      </c>
      <c r="B115" s="568"/>
      <c r="C115" s="157"/>
      <c r="D115" s="156"/>
      <c r="E115" s="331"/>
      <c r="F115" s="159" t="str">
        <f t="shared" si="25"/>
        <v/>
      </c>
      <c r="G115" s="140"/>
      <c r="H115" s="253"/>
      <c r="I115" s="253"/>
      <c r="J115" s="168"/>
      <c r="K115" s="165"/>
      <c r="L115" s="452"/>
      <c r="M115" s="48"/>
      <c r="N115" s="146"/>
      <c r="O115" s="138">
        <f>IF(G115="",0,(SUM(L115:N115)/G115))</f>
        <v>0</v>
      </c>
      <c r="P115" s="52">
        <f>IF(K115&gt;0,O115*(J115/(J115-K115)),O115)</f>
        <v>0</v>
      </c>
      <c r="Q115" s="53"/>
      <c r="R115" s="53"/>
      <c r="S115" s="55" t="str">
        <f>IF(Q115="","",(R115+R116)/(Q115+Q116))</f>
        <v/>
      </c>
      <c r="T115" s="54" t="str">
        <f>IF(C115="Ne","",IF(E115="",IF(G115="",""),IF(C115="Ne","",IF(E115="Tužilac",IF((P116+P115)&gt;1,30,IF(S115="",IF((P116+P115)&gt;0.9,25,IF((P116+P115)&gt;0.8,20,IF((P116+P115)&gt;0.7,15,IF((P116+P115)&gt;0.6,10,IF((P116+P115)&gt;0.5,5,0))))),IF((S116+S115)&gt;0.94,30,IF((S116+S115)&gt;0.9,25,IF((S116+S115)&gt;0.8,20,IF((S116+S115)&gt;0.7,15,IF((S116+S115)&gt;0.6,10,IF((S116+S115)&gt;0.5,5,0)))))))),IF((P116+P115)&gt;1,15,IF(S115="",IF((P116+P115)&gt;0.9,13,IF((P116+P115)&gt;0.8,11,IF((P116+P115)&gt;0.7,9,IF((P116+P115)&gt;0.6,7,IF((P116+P115)&gt;0.5,3,0))))),IF((S116+S115)&gt;0.94,15,IF((S116+S115)&gt;0.9,12,IF((S116+S115)&gt;0.8,9,IF((S116+S115)&gt;0.7,6,IF((S116+S115)&gt;0.6,4,IF((S116+S115)&gt;0.5,2,0))))))))))))</f>
        <v/>
      </c>
      <c r="V115" s="164"/>
    </row>
    <row r="116" spans="1:22" s="135" customFormat="1" ht="15" customHeight="1" x14ac:dyDescent="0.25">
      <c r="A116" s="567" t="s">
        <v>128</v>
      </c>
      <c r="B116" s="568"/>
      <c r="C116" s="157"/>
      <c r="D116" s="156"/>
      <c r="E116" s="331"/>
      <c r="F116" s="159" t="str">
        <f t="shared" si="25"/>
        <v/>
      </c>
      <c r="G116" s="140"/>
      <c r="H116" s="253"/>
      <c r="I116" s="253"/>
      <c r="J116" s="168"/>
      <c r="K116" s="165"/>
      <c r="L116" s="146"/>
      <c r="M116" s="146"/>
      <c r="N116" s="146"/>
      <c r="O116" s="138">
        <f>IF(G116="",0,(SUM(L116:N116)/G116))</f>
        <v>0</v>
      </c>
      <c r="P116" s="52">
        <f t="shared" ref="P116" si="26">IF(K116&gt;0,O116*(J116/(J116-K116)),O116)</f>
        <v>0</v>
      </c>
      <c r="Q116" s="161"/>
      <c r="R116" s="161"/>
      <c r="S116" s="162"/>
      <c r="T116" s="54" t="str">
        <f>IF(C116="Ne","",IF(E116="",IF(G116="",""),IF(C116="Ne","",IF(E116="Tužilac",IF((P115+P116)&gt;1,30,IF(S116="",IF((P115+P116)&gt;0.9,25,IF((P115+P116)&gt;0.8,20,IF((P115+P116)&gt;0.7,15,IF((P115+P116)&gt;0.6,10,IF((P115+P116)&gt;0.5,5,0))))),IF((S115+S116)&gt;0.94,30,IF((S115+S116)&gt;0.9,25,IF((S115+S116)&gt;0.8,20,IF((S115+S116)&gt;0.7,15,IF((S115+S116)&gt;0.6,10,IF((S115+S116)&gt;0.5,5,0)))))))),IF((P115+P116)&gt;1,15,IF(S116="",IF((P115+P116)&gt;0.9,13,IF((P115+P116)&gt;0.8,11,IF((P115+P116)&gt;0.7,9,IF((P115+P116)&gt;0.6,7,IF((P115+P116)&gt;0.5,3,0))))),IF((S115+S116)&gt;0.94,15,IF((S115+S116)&gt;0.9,12,IF((S115+S116)&gt;0.8,9,IF((S115+S116)&gt;0.7,6,IF((S115+S116)&gt;0.6,4,IF((S115+S116)&gt;0.5,2,0))))))))))))</f>
        <v/>
      </c>
    </row>
    <row r="117" spans="1:22" s="135" customFormat="1" ht="24.95" customHeight="1" x14ac:dyDescent="0.2">
      <c r="A117" s="363" t="s">
        <v>125</v>
      </c>
      <c r="B117" s="197"/>
      <c r="C117" s="198"/>
      <c r="D117" s="190"/>
      <c r="E117" s="193"/>
      <c r="F117" s="193"/>
      <c r="G117" s="194"/>
      <c r="H117" s="199"/>
      <c r="I117" s="199"/>
      <c r="J117" s="197"/>
      <c r="K117" s="193"/>
      <c r="L117" s="193"/>
      <c r="M117" s="193"/>
      <c r="N117" s="193"/>
      <c r="O117" s="309" t="s">
        <v>202</v>
      </c>
      <c r="P117" s="310">
        <f>P118+P119</f>
        <v>0</v>
      </c>
      <c r="Q117" s="164"/>
      <c r="R117" s="364"/>
      <c r="S117" s="364"/>
      <c r="T117" s="195"/>
    </row>
    <row r="118" spans="1:22" s="135" customFormat="1" ht="15" customHeight="1" x14ac:dyDescent="0.25">
      <c r="A118" s="567" t="s">
        <v>127</v>
      </c>
      <c r="B118" s="568"/>
      <c r="C118" s="157"/>
      <c r="D118" s="156"/>
      <c r="E118" s="331"/>
      <c r="F118" s="159" t="str">
        <f t="shared" si="25"/>
        <v/>
      </c>
      <c r="G118" s="140"/>
      <c r="H118" s="254"/>
      <c r="I118" s="254"/>
      <c r="J118" s="139"/>
      <c r="K118" s="167"/>
      <c r="L118" s="452"/>
      <c r="M118" s="48"/>
      <c r="N118" s="146"/>
      <c r="O118" s="138">
        <f>IF(G118="",0,(SUM(L118:N118)/G118))</f>
        <v>0</v>
      </c>
      <c r="P118" s="52">
        <f t="shared" ref="P118:P119" si="27">IF(K118&gt;0,O118*(J118/(J118-K118)),O118)</f>
        <v>0</v>
      </c>
      <c r="Q118" s="161"/>
      <c r="R118" s="161"/>
      <c r="S118" s="55" t="str">
        <f>IF(Q118="","",(R118+R119)/(Q118+Q119))</f>
        <v/>
      </c>
      <c r="T118" s="54" t="str">
        <f>IF(C118="Ne","",IF(E118="",IF(G118="",""),IF(C118="Ne","",IF(E118="Tužilac",IF((P119+P118)&gt;1,30,IF(S118="",IF((P119+P118)&gt;0.9,25,IF((P119+P118)&gt;0.8,20,IF((P119+P118)&gt;0.7,15,IF((P119+P118)&gt;0.6,10,IF((P119+P118)&gt;0.5,5,0))))),IF((S119+S118)&gt;0.94,30,IF((S119+S118)&gt;0.9,25,IF((S119+S118)&gt;0.8,20,IF((S119+S118)&gt;0.7,15,IF((S119+S118)&gt;0.6,10,IF((S119+S118)&gt;0.5,5,0)))))))),IF((P119+P118)&gt;1,15,IF(S118="",IF((P119+P118)&gt;0.9,13,IF((P119+P118)&gt;0.8,11,IF((P119+P118)&gt;0.7,9,IF((P119+P118)&gt;0.6,7,IF((P119+P118)&gt;0.5,3,0))))),IF((S119+S118)&gt;0.94,15,IF((S119+S118)&gt;0.9,12,IF((S119+S118)&gt;0.8,9,IF((S119+S118)&gt;0.7,6,IF((S119+S118)&gt;0.6,4,IF((S119+S118)&gt;0.5,2,0))))))))))))</f>
        <v/>
      </c>
    </row>
    <row r="119" spans="1:22" s="135" customFormat="1" ht="15" customHeight="1" x14ac:dyDescent="0.25">
      <c r="A119" s="567" t="s">
        <v>128</v>
      </c>
      <c r="B119" s="568"/>
      <c r="C119" s="157"/>
      <c r="D119" s="156"/>
      <c r="E119" s="331"/>
      <c r="F119" s="159" t="str">
        <f t="shared" si="25"/>
        <v/>
      </c>
      <c r="G119" s="140"/>
      <c r="H119" s="253"/>
      <c r="I119" s="253"/>
      <c r="J119" s="168"/>
      <c r="K119" s="165"/>
      <c r="L119" s="146"/>
      <c r="M119" s="146"/>
      <c r="N119" s="146"/>
      <c r="O119" s="138">
        <f>IF(G119="",0,(SUM(L119:N119)/G119))</f>
        <v>0</v>
      </c>
      <c r="P119" s="52">
        <f t="shared" si="27"/>
        <v>0</v>
      </c>
      <c r="Q119" s="161"/>
      <c r="R119" s="161"/>
      <c r="S119" s="162"/>
      <c r="T119" s="54" t="str">
        <f>IF(C119="Ne","",IF(E119="",IF(G119="",""),IF(C119="Ne","",IF(E119="Tužilac",IF((P118+P119)&gt;1,30,IF(S119="",IF((P118+P119)&gt;0.9,25,IF((P118+P119)&gt;0.8,20,IF((P118+P119)&gt;0.7,15,IF((P118+P119)&gt;0.6,10,IF((P118+P119)&gt;0.5,5,0))))),IF((S118+S119)&gt;0.94,30,IF((S118+S119)&gt;0.9,25,IF((S118+S119)&gt;0.8,20,IF((S118+S119)&gt;0.7,15,IF((S118+S119)&gt;0.6,10,IF((S118+S119)&gt;0.5,5,0)))))))),IF((P118+P119)&gt;1,15,IF(S119="",IF((P118+P119)&gt;0.9,13,IF((P118+P119)&gt;0.8,11,IF((P118+P119)&gt;0.7,9,IF((P118+P119)&gt;0.6,7,IF((P118+P119)&gt;0.5,3,0))))),IF((S118+S119)&gt;0.94,15,IF((S118+S119)&gt;0.9,12,IF((S118+S119)&gt;0.8,9,IF((S118+S119)&gt;0.7,6,IF((S118+S119)&gt;0.6,4,IF((S118+S119)&gt;0.5,2,0))))))))))))</f>
        <v/>
      </c>
    </row>
    <row r="120" spans="1:22" s="135" customFormat="1" ht="24.95" customHeight="1" x14ac:dyDescent="0.2">
      <c r="A120" s="363" t="s">
        <v>125</v>
      </c>
      <c r="B120" s="197"/>
      <c r="C120" s="198"/>
      <c r="D120" s="190"/>
      <c r="E120" s="193"/>
      <c r="F120" s="193"/>
      <c r="G120" s="194"/>
      <c r="H120" s="199"/>
      <c r="I120" s="199"/>
      <c r="J120" s="197"/>
      <c r="K120" s="193"/>
      <c r="L120" s="193"/>
      <c r="M120" s="193"/>
      <c r="N120" s="193"/>
      <c r="O120" s="309" t="s">
        <v>202</v>
      </c>
      <c r="P120" s="310">
        <f>P121+P122</f>
        <v>0</v>
      </c>
      <c r="Q120" s="164"/>
      <c r="R120" s="364"/>
      <c r="S120" s="364"/>
      <c r="T120" s="195"/>
    </row>
    <row r="121" spans="1:22" s="135" customFormat="1" ht="15" customHeight="1" x14ac:dyDescent="0.25">
      <c r="A121" s="567" t="s">
        <v>127</v>
      </c>
      <c r="B121" s="568"/>
      <c r="C121" s="157"/>
      <c r="D121" s="156"/>
      <c r="E121" s="331"/>
      <c r="F121" s="159" t="str">
        <f t="shared" si="25"/>
        <v/>
      </c>
      <c r="G121" s="140"/>
      <c r="H121" s="253"/>
      <c r="I121" s="253"/>
      <c r="J121" s="165"/>
      <c r="K121" s="165"/>
      <c r="L121" s="146"/>
      <c r="M121" s="146"/>
      <c r="N121" s="146"/>
      <c r="O121" s="138">
        <f>IF(G121="",0,(SUM(L121:N121)/G121))</f>
        <v>0</v>
      </c>
      <c r="P121" s="52">
        <f t="shared" ref="P121:P122" si="28">IF(K121&gt;0,O121*(J121/(J121-K121)),O121)</f>
        <v>0</v>
      </c>
      <c r="Q121" s="161"/>
      <c r="R121" s="161"/>
      <c r="S121" s="55" t="str">
        <f>IF(Q121="","",(R121+R122)/(Q121+Q122))</f>
        <v/>
      </c>
      <c r="T121" s="54" t="str">
        <f>IF(C121="Ne","",IF(E121="",IF(G121="",""),IF(C121="Ne","",IF(E121="Tužilac",IF((P122+P121)&gt;1,30,IF(S121="",IF((P122+P121)&gt;0.9,25,IF((P122+P121)&gt;0.8,20,IF((P122+P121)&gt;0.7,15,IF((P122+P121)&gt;0.6,10,IF((P122+P121)&gt;0.5,5,0))))),IF((S122+S121)&gt;0.94,30,IF((S122+S121)&gt;0.9,25,IF((S122+S121)&gt;0.8,20,IF((S122+S121)&gt;0.7,15,IF((S122+S121)&gt;0.6,10,IF((S122+S121)&gt;0.5,5,0)))))))),IF((P122+P121)&gt;1,15,IF(S121="",IF((P122+P121)&gt;0.9,13,IF((P122+P121)&gt;0.8,11,IF((P122+P121)&gt;0.7,9,IF((P122+P121)&gt;0.6,7,IF((P122+P121)&gt;0.5,3,0))))),IF((S122+S121)&gt;0.94,15,IF((S122+S121)&gt;0.9,12,IF((S122+S121)&gt;0.8,9,IF((S122+S121)&gt;0.7,6,IF((S122+S121)&gt;0.6,4,IF((S122+S121)&gt;0.5,2,0))))))))))))</f>
        <v/>
      </c>
    </row>
    <row r="122" spans="1:22" s="135" customFormat="1" ht="15" customHeight="1" x14ac:dyDescent="0.25">
      <c r="A122" s="567" t="s">
        <v>128</v>
      </c>
      <c r="B122" s="568"/>
      <c r="C122" s="158"/>
      <c r="D122" s="156"/>
      <c r="E122" s="331"/>
      <c r="F122" s="159" t="str">
        <f t="shared" si="25"/>
        <v/>
      </c>
      <c r="G122" s="140"/>
      <c r="H122" s="253"/>
      <c r="I122" s="253"/>
      <c r="J122" s="165"/>
      <c r="K122" s="165"/>
      <c r="L122" s="146"/>
      <c r="M122" s="146"/>
      <c r="N122" s="146"/>
      <c r="O122" s="138">
        <f>IF(G122="",0,(SUM(L122:N122)/G122))</f>
        <v>0</v>
      </c>
      <c r="P122" s="52">
        <f t="shared" si="28"/>
        <v>0</v>
      </c>
      <c r="Q122" s="161"/>
      <c r="R122" s="161"/>
      <c r="S122" s="162"/>
      <c r="T122" s="54" t="str">
        <f>IF(C122="Ne","",IF(E122="",IF(G122="",""),IF(C122="Ne","",IF(E122="Tužilac",IF((P121+P122)&gt;1,30,IF(S122="",IF((P121+P122)&gt;0.9,25,IF((P121+P122)&gt;0.8,20,IF((P121+P122)&gt;0.7,15,IF((P121+P122)&gt;0.6,10,IF((P121+P122)&gt;0.5,5,0))))),IF((S121+S122)&gt;0.94,30,IF((S121+S122)&gt;0.9,25,IF((S121+S122)&gt;0.8,20,IF((S121+S122)&gt;0.7,15,IF((S121+S122)&gt;0.6,10,IF((S121+S122)&gt;0.5,5,0)))))))),IF((P121+P122)&gt;1,15,IF(S122="",IF((P121+P122)&gt;0.9,13,IF((P121+P122)&gt;0.8,11,IF((P121+P122)&gt;0.7,9,IF((P121+P122)&gt;0.6,7,IF((P121+P122)&gt;0.5,3,0))))),IF((S121+S122)&gt;0.94,15,IF((S121+S122)&gt;0.9,12,IF((S121+S122)&gt;0.8,9,IF((S121+S122)&gt;0.7,6,IF((S121+S122)&gt;0.6,4,IF((S121+S122)&gt;0.5,2,0))))))))))))</f>
        <v/>
      </c>
    </row>
    <row r="123" spans="1:22" s="135" customFormat="1" ht="24.95" customHeight="1" x14ac:dyDescent="0.2">
      <c r="A123" s="363" t="s">
        <v>125</v>
      </c>
      <c r="B123" s="197"/>
      <c r="C123" s="198"/>
      <c r="D123" s="190"/>
      <c r="E123" s="193"/>
      <c r="F123" s="193"/>
      <c r="G123" s="194"/>
      <c r="H123" s="199"/>
      <c r="I123" s="199"/>
      <c r="J123" s="197"/>
      <c r="K123" s="193"/>
      <c r="L123" s="193"/>
      <c r="M123" s="193"/>
      <c r="N123" s="193"/>
      <c r="O123" s="309" t="s">
        <v>202</v>
      </c>
      <c r="P123" s="310">
        <f>P124+P125</f>
        <v>0</v>
      </c>
      <c r="Q123" s="164"/>
      <c r="R123" s="364"/>
      <c r="S123" s="364"/>
      <c r="T123" s="195"/>
    </row>
    <row r="124" spans="1:22" s="135" customFormat="1" ht="15" customHeight="1" x14ac:dyDescent="0.25">
      <c r="A124" s="567" t="s">
        <v>127</v>
      </c>
      <c r="B124" s="568"/>
      <c r="C124" s="157"/>
      <c r="D124" s="156"/>
      <c r="E124" s="331"/>
      <c r="F124" s="159" t="str">
        <f t="shared" si="25"/>
        <v/>
      </c>
      <c r="G124" s="140"/>
      <c r="H124" s="253"/>
      <c r="I124" s="253"/>
      <c r="J124" s="168"/>
      <c r="K124" s="165"/>
      <c r="L124" s="146"/>
      <c r="M124" s="146"/>
      <c r="N124" s="146"/>
      <c r="O124" s="138">
        <f>IF(G124="",0,(SUM(L124:N124)/G124))</f>
        <v>0</v>
      </c>
      <c r="P124" s="52">
        <f t="shared" ref="P124:P125" si="29">IF(K124&gt;0,O124*(J124/(J124-K124)),O124)</f>
        <v>0</v>
      </c>
      <c r="Q124" s="161"/>
      <c r="R124" s="161"/>
      <c r="S124" s="55" t="str">
        <f>IF(Q124="","",(R124+R125)/(Q124+Q125))</f>
        <v/>
      </c>
      <c r="T124" s="54" t="str">
        <f>IF(C124="Ne","",IF(E124="",IF(G124="",""),IF(C124="Ne","",IF(E124="Tužilac",IF((P125+P124)&gt;1,30,IF(S124="",IF((P125+P124)&gt;0.9,25,IF((P125+P124)&gt;0.8,20,IF((P125+P124)&gt;0.7,15,IF((P125+P124)&gt;0.6,10,IF((P125+P124)&gt;0.5,5,0))))),IF((S125+S124)&gt;0.94,30,IF((S125+S124)&gt;0.9,25,IF((S125+S124)&gt;0.8,20,IF((S125+S124)&gt;0.7,15,IF((S125+S124)&gt;0.6,10,IF((S125+S124)&gt;0.5,5,0)))))))),IF((P125+P124)&gt;1,15,IF(S124="",IF((P125+P124)&gt;0.9,13,IF((P125+P124)&gt;0.8,11,IF((P125+P124)&gt;0.7,9,IF((P125+P124)&gt;0.6,7,IF((P125+P124)&gt;0.5,3,0))))),IF((S125+S124)&gt;0.94,15,IF((S125+S124)&gt;0.9,12,IF((S125+S124)&gt;0.8,9,IF((S125+S124)&gt;0.7,6,IF((S125+S124)&gt;0.6,4,IF((S125+S124)&gt;0.5,2,0))))))))))))</f>
        <v/>
      </c>
    </row>
    <row r="125" spans="1:22" s="135" customFormat="1" ht="15" customHeight="1" x14ac:dyDescent="0.25">
      <c r="A125" s="567" t="s">
        <v>128</v>
      </c>
      <c r="B125" s="568"/>
      <c r="C125" s="157"/>
      <c r="D125" s="156"/>
      <c r="E125" s="331"/>
      <c r="F125" s="159" t="str">
        <f t="shared" si="25"/>
        <v/>
      </c>
      <c r="G125" s="140"/>
      <c r="H125" s="253"/>
      <c r="I125" s="253"/>
      <c r="J125" s="168"/>
      <c r="K125" s="165"/>
      <c r="L125" s="146"/>
      <c r="M125" s="146"/>
      <c r="N125" s="146"/>
      <c r="O125" s="138">
        <f>IF(G125="",0,(SUM(L125:N125)/G125))</f>
        <v>0</v>
      </c>
      <c r="P125" s="52">
        <f t="shared" si="29"/>
        <v>0</v>
      </c>
      <c r="Q125" s="161"/>
      <c r="R125" s="161"/>
      <c r="S125" s="162"/>
      <c r="T125" s="54" t="str">
        <f>IF(C125="Ne","",IF(E125="",IF(G125="",""),IF(C125="Ne","",IF(E125="Tužilac",IF((P124+P125)&gt;1,30,IF(S125="",IF((P124+P125)&gt;0.9,25,IF((P124+P125)&gt;0.8,20,IF((P124+P125)&gt;0.7,15,IF((P124+P125)&gt;0.6,10,IF((P124+P125)&gt;0.5,5,0))))),IF((S124+S125)&gt;0.94,30,IF((S124+S125)&gt;0.9,25,IF((S124+S125)&gt;0.8,20,IF((S124+S125)&gt;0.7,15,IF((S124+S125)&gt;0.6,10,IF((S124+S125)&gt;0.5,5,0)))))))),IF((P124+P125)&gt;1,15,IF(S125="",IF((P124+P125)&gt;0.9,13,IF((P124+P125)&gt;0.8,11,IF((P124+P125)&gt;0.7,9,IF((P124+P125)&gt;0.6,7,IF((P124+P125)&gt;0.5,3,0))))),IF((S124+S125)&gt;0.94,15,IF((S124+S125)&gt;0.9,12,IF((S124+S125)&gt;0.8,9,IF((S124+S125)&gt;0.7,6,IF((S124+S125)&gt;0.6,4,IF((S124+S125)&gt;0.5,2,0))))))))))))</f>
        <v/>
      </c>
    </row>
    <row r="126" spans="1:22" s="135" customFormat="1" ht="24.95" customHeight="1" x14ac:dyDescent="0.2">
      <c r="A126" s="363" t="s">
        <v>125</v>
      </c>
      <c r="B126" s="197"/>
      <c r="C126" s="198"/>
      <c r="D126" s="190"/>
      <c r="E126" s="193"/>
      <c r="F126" s="193"/>
      <c r="G126" s="194"/>
      <c r="H126" s="199"/>
      <c r="I126" s="199"/>
      <c r="J126" s="197"/>
      <c r="K126" s="193"/>
      <c r="L126" s="193"/>
      <c r="M126" s="193"/>
      <c r="N126" s="193"/>
      <c r="O126" s="309" t="s">
        <v>202</v>
      </c>
      <c r="P126" s="310">
        <f>P127+P128</f>
        <v>0</v>
      </c>
      <c r="Q126" s="164"/>
      <c r="R126" s="364"/>
      <c r="S126" s="364"/>
      <c r="T126" s="195"/>
    </row>
    <row r="127" spans="1:22" s="135" customFormat="1" ht="15" customHeight="1" x14ac:dyDescent="0.25">
      <c r="A127" s="567" t="s">
        <v>127</v>
      </c>
      <c r="B127" s="568"/>
      <c r="C127" s="157"/>
      <c r="D127" s="156"/>
      <c r="E127" s="331"/>
      <c r="F127" s="159" t="str">
        <f t="shared" si="25"/>
        <v/>
      </c>
      <c r="G127" s="140"/>
      <c r="H127" s="253"/>
      <c r="I127" s="253"/>
      <c r="J127" s="165"/>
      <c r="K127" s="165"/>
      <c r="L127" s="146"/>
      <c r="M127" s="146"/>
      <c r="N127" s="146"/>
      <c r="O127" s="138">
        <f>IF(G127="",0,(SUM(L127:N127)/G127))</f>
        <v>0</v>
      </c>
      <c r="P127" s="52">
        <f t="shared" ref="P127:P128" si="30">IF(K127&gt;0,O127*(J127/(J127-K127)),O127)</f>
        <v>0</v>
      </c>
      <c r="Q127" s="161"/>
      <c r="R127" s="161"/>
      <c r="S127" s="55" t="str">
        <f>IF(Q127="","",(R127+R128)/(Q127+Q128))</f>
        <v/>
      </c>
      <c r="T127" s="54" t="str">
        <f>IF(C127="Ne","",IF(E127="",IF(G127="",""),IF(C127="Ne","",IF(E127="Tužilac",IF((P128+P127)&gt;1,30,IF(S127="",IF((P128+P127)&gt;0.9,25,IF((P128+P127)&gt;0.8,20,IF((P128+P127)&gt;0.7,15,IF((P128+P127)&gt;0.6,10,IF((P128+P127)&gt;0.5,5,0))))),IF((S128+S127)&gt;0.94,30,IF((S128+S127)&gt;0.9,25,IF((S128+S127)&gt;0.8,20,IF((S128+S127)&gt;0.7,15,IF((S128+S127)&gt;0.6,10,IF((S128+S127)&gt;0.5,5,0)))))))),IF((P128+P127)&gt;1,15,IF(S127="",IF((P128+P127)&gt;0.9,13,IF((P128+P127)&gt;0.8,11,IF((P128+P127)&gt;0.7,9,IF((P128+P127)&gt;0.6,7,IF((P128+P127)&gt;0.5,3,0))))),IF((S128+S127)&gt;0.94,15,IF((S128+S127)&gt;0.9,12,IF((S128+S127)&gt;0.8,9,IF((S128+S127)&gt;0.7,6,IF((S128+S127)&gt;0.6,4,IF((S128+S127)&gt;0.5,2,0))))))))))))</f>
        <v/>
      </c>
    </row>
    <row r="128" spans="1:22" s="135" customFormat="1" ht="15" customHeight="1" x14ac:dyDescent="0.25">
      <c r="A128" s="567" t="s">
        <v>128</v>
      </c>
      <c r="B128" s="568"/>
      <c r="C128" s="158"/>
      <c r="D128" s="156"/>
      <c r="E128" s="331"/>
      <c r="F128" s="159" t="str">
        <f t="shared" si="25"/>
        <v/>
      </c>
      <c r="G128" s="140"/>
      <c r="H128" s="253"/>
      <c r="I128" s="253"/>
      <c r="J128" s="165"/>
      <c r="K128" s="165"/>
      <c r="L128" s="146"/>
      <c r="M128" s="146"/>
      <c r="N128" s="146"/>
      <c r="O128" s="138">
        <f>IF(G128="",0,(SUM(L128:N128)/G128))</f>
        <v>0</v>
      </c>
      <c r="P128" s="52">
        <f t="shared" si="30"/>
        <v>0</v>
      </c>
      <c r="Q128" s="161"/>
      <c r="R128" s="161"/>
      <c r="S128" s="162"/>
      <c r="T128" s="54" t="str">
        <f>IF(C128="Ne","",IF(E128="",IF(G128="",""),IF(C128="Ne","",IF(E128="Tužilac",IF((P127+P128)&gt;1,30,IF(S128="",IF((P127+P128)&gt;0.9,25,IF((P127+P128)&gt;0.8,20,IF((P127+P128)&gt;0.7,15,IF((P127+P128)&gt;0.6,10,IF((P127+P128)&gt;0.5,5,0))))),IF((S127+S128)&gt;0.94,30,IF((S127+S128)&gt;0.9,25,IF((S127+S128)&gt;0.8,20,IF((S127+S128)&gt;0.7,15,IF((S127+S128)&gt;0.6,10,IF((S127+S128)&gt;0.5,5,0)))))))),IF((P127+P128)&gt;1,15,IF(S128="",IF((P127+P128)&gt;0.9,13,IF((P127+P128)&gt;0.8,11,IF((P127+P128)&gt;0.7,9,IF((P127+P128)&gt;0.6,7,IF((P127+P128)&gt;0.5,3,0))))),IF((S127+S128)&gt;0.94,15,IF((S127+S128)&gt;0.9,12,IF((S127+S128)&gt;0.8,9,IF((S127+S128)&gt;0.7,6,IF((S127+S128)&gt;0.6,4,IF((S127+S128)&gt;0.5,2,0))))))))))))</f>
        <v/>
      </c>
    </row>
    <row r="129" spans="1:24" s="135" customFormat="1" ht="24.95" customHeight="1" x14ac:dyDescent="0.2">
      <c r="A129" s="363" t="s">
        <v>125</v>
      </c>
      <c r="B129" s="197"/>
      <c r="C129" s="198"/>
      <c r="D129" s="190"/>
      <c r="E129" s="193"/>
      <c r="F129" s="193"/>
      <c r="G129" s="194"/>
      <c r="H129" s="199"/>
      <c r="I129" s="199"/>
      <c r="J129" s="197"/>
      <c r="K129" s="193"/>
      <c r="L129" s="193"/>
      <c r="M129" s="193"/>
      <c r="N129" s="193"/>
      <c r="O129" s="309" t="s">
        <v>202</v>
      </c>
      <c r="P129" s="310">
        <f>P130+P131</f>
        <v>0</v>
      </c>
      <c r="Q129" s="164"/>
      <c r="R129" s="364"/>
      <c r="S129" s="364"/>
      <c r="T129" s="195"/>
    </row>
    <row r="130" spans="1:24" s="135" customFormat="1" ht="15" customHeight="1" x14ac:dyDescent="0.25">
      <c r="A130" s="567" t="s">
        <v>127</v>
      </c>
      <c r="B130" s="568"/>
      <c r="C130" s="157"/>
      <c r="D130" s="156"/>
      <c r="E130" s="331"/>
      <c r="F130" s="159" t="str">
        <f t="shared" si="25"/>
        <v/>
      </c>
      <c r="G130" s="140"/>
      <c r="H130" s="253"/>
      <c r="I130" s="253"/>
      <c r="J130" s="165"/>
      <c r="K130" s="165"/>
      <c r="L130" s="146"/>
      <c r="M130" s="146"/>
      <c r="N130" s="146"/>
      <c r="O130" s="138">
        <f>IF(G130="",0,(SUM(L130:N130)/G130))</f>
        <v>0</v>
      </c>
      <c r="P130" s="52">
        <f t="shared" ref="P130:P131" si="31">IF(K130&gt;0,O130*(J130/(J130-K130)),O130)</f>
        <v>0</v>
      </c>
      <c r="Q130" s="161"/>
      <c r="R130" s="161"/>
      <c r="S130" s="55" t="str">
        <f>IF(Q130="","",(R130+R131)/(Q130+Q131))</f>
        <v/>
      </c>
      <c r="T130" s="54" t="str">
        <f>IF(C130="Ne","",IF(E130="",IF(G130="",""),IF(C130="Ne","",IF(E130="Tužilac",IF((P131+P130)&gt;1,30,IF(S130="",IF((P131+P130)&gt;0.9,25,IF((P131+P130)&gt;0.8,20,IF((P131+P130)&gt;0.7,15,IF((P131+P130)&gt;0.6,10,IF((P131+P130)&gt;0.5,5,0))))),IF((S131+S130)&gt;0.94,30,IF((S131+S130)&gt;0.9,25,IF((S131+S130)&gt;0.8,20,IF((S131+S130)&gt;0.7,15,IF((S131+S130)&gt;0.6,10,IF((S131+S130)&gt;0.5,5,0)))))))),IF((P131+P130)&gt;1,15,IF(S130="",IF((P131+P130)&gt;0.9,13,IF((P131+P130)&gt;0.8,11,IF((P131+P130)&gt;0.7,9,IF((P131+P130)&gt;0.6,7,IF((P131+P130)&gt;0.5,3,0))))),IF((S131+S130)&gt;0.94,15,IF((S131+S130)&gt;0.9,12,IF((S131+S130)&gt;0.8,9,IF((S131+S130)&gt;0.7,6,IF((S131+S130)&gt;0.6,4,IF((S131+S130)&gt;0.5,2,0))))))))))))</f>
        <v/>
      </c>
    </row>
    <row r="131" spans="1:24" s="135" customFormat="1" ht="15" customHeight="1" x14ac:dyDescent="0.25">
      <c r="A131" s="567" t="s">
        <v>128</v>
      </c>
      <c r="B131" s="568"/>
      <c r="C131" s="158"/>
      <c r="D131" s="156"/>
      <c r="E131" s="331"/>
      <c r="F131" s="159" t="str">
        <f t="shared" si="25"/>
        <v/>
      </c>
      <c r="G131" s="140"/>
      <c r="H131" s="253"/>
      <c r="I131" s="253"/>
      <c r="J131" s="165"/>
      <c r="K131" s="165"/>
      <c r="L131" s="146"/>
      <c r="M131" s="146"/>
      <c r="N131" s="146"/>
      <c r="O131" s="138">
        <f>IF(G131="",0,(SUM(L131:N131)/G131))</f>
        <v>0</v>
      </c>
      <c r="P131" s="52">
        <f t="shared" si="31"/>
        <v>0</v>
      </c>
      <c r="Q131" s="161"/>
      <c r="R131" s="161"/>
      <c r="S131" s="162"/>
      <c r="T131" s="54" t="str">
        <f>IF(C131="Ne","",IF(E131="",IF(G131="",""),IF(C131="Ne","",IF(E131="Tužilac",IF((P130+P131)&gt;1,30,IF(S131="",IF((P130+P131)&gt;0.9,25,IF((P130+P131)&gt;0.8,20,IF((P130+P131)&gt;0.7,15,IF((P130+P131)&gt;0.6,10,IF((P130+P131)&gt;0.5,5,0))))),IF((S130+S131)&gt;0.94,30,IF((S130+S131)&gt;0.9,25,IF((S130+S131)&gt;0.8,20,IF((S130+S131)&gt;0.7,15,IF((S130+S131)&gt;0.6,10,IF((S130+S131)&gt;0.5,5,0)))))))),IF((P130+P131)&gt;1,15,IF(S131="",IF((P130+P131)&gt;0.9,13,IF((P130+P131)&gt;0.8,11,IF((P130+P131)&gt;0.7,9,IF((P130+P131)&gt;0.6,7,IF((P130+P131)&gt;0.5,3,0))))),IF((S130+S131)&gt;0.94,15,IF((S130+S131)&gt;0.9,12,IF((S130+S131)&gt;0.8,9,IF((S130+S131)&gt;0.7,6,IF((S130+S131)&gt;0.6,4,IF((S130+S131)&gt;0.5,2,0))))))))))))</f>
        <v/>
      </c>
    </row>
    <row r="132" spans="1:24" s="135" customFormat="1" ht="24.95" customHeight="1" x14ac:dyDescent="0.2">
      <c r="A132" s="363" t="s">
        <v>125</v>
      </c>
      <c r="B132" s="197"/>
      <c r="C132" s="198"/>
      <c r="D132" s="190"/>
      <c r="E132" s="193"/>
      <c r="F132" s="193"/>
      <c r="G132" s="194"/>
      <c r="H132" s="199"/>
      <c r="I132" s="199"/>
      <c r="J132" s="197"/>
      <c r="K132" s="193"/>
      <c r="L132" s="193"/>
      <c r="M132" s="193"/>
      <c r="N132" s="193"/>
      <c r="O132" s="309" t="s">
        <v>202</v>
      </c>
      <c r="P132" s="310">
        <f>P133+P134</f>
        <v>0</v>
      </c>
      <c r="Q132" s="164"/>
      <c r="R132" s="364"/>
      <c r="S132" s="364"/>
      <c r="T132" s="195"/>
    </row>
    <row r="133" spans="1:24" s="135" customFormat="1" ht="15" customHeight="1" x14ac:dyDescent="0.25">
      <c r="A133" s="567" t="s">
        <v>127</v>
      </c>
      <c r="B133" s="568"/>
      <c r="C133" s="157"/>
      <c r="D133" s="156"/>
      <c r="E133" s="331"/>
      <c r="F133" s="159" t="str">
        <f t="shared" si="25"/>
        <v/>
      </c>
      <c r="G133" s="140"/>
      <c r="H133" s="253"/>
      <c r="I133" s="253"/>
      <c r="J133" s="165"/>
      <c r="K133" s="165"/>
      <c r="L133" s="146"/>
      <c r="M133" s="146"/>
      <c r="N133" s="146"/>
      <c r="O133" s="138">
        <f>IF(G133="",0,(SUM(L133:N133)/G133))</f>
        <v>0</v>
      </c>
      <c r="P133" s="52">
        <f t="shared" ref="P133:P134" si="32">IF(K133&gt;0,O133*(J133/(J133-K133)),O133)</f>
        <v>0</v>
      </c>
      <c r="Q133" s="161"/>
      <c r="R133" s="161"/>
      <c r="S133" s="55" t="str">
        <f>IF(Q133="","",(R133+R134)/(Q133+Q134))</f>
        <v/>
      </c>
      <c r="T133" s="54" t="str">
        <f>IF(C133="Ne","",IF(E133="",IF(G133="",""),IF(C133="Ne","",IF(E133="Tužilac",IF((P134+P133)&gt;1,30,IF(S133="",IF((P134+P133)&gt;0.9,25,IF((P134+P133)&gt;0.8,20,IF((P134+P133)&gt;0.7,15,IF((P134+P133)&gt;0.6,10,IF((P134+P133)&gt;0.5,5,0))))),IF((S134+S133)&gt;0.94,30,IF((S134+S133)&gt;0.9,25,IF((S134+S133)&gt;0.8,20,IF((S134+S133)&gt;0.7,15,IF((S134+S133)&gt;0.6,10,IF((S134+S133)&gt;0.5,5,0)))))))),IF((P134+P133)&gt;1,15,IF(S133="",IF((P134+P133)&gt;0.9,13,IF((P134+P133)&gt;0.8,11,IF((P134+P133)&gt;0.7,9,IF((P134+P133)&gt;0.6,7,IF((P134+P133)&gt;0.5,3,0))))),IF((S134+S133)&gt;0.94,15,IF((S134+S133)&gt;0.9,12,IF((S134+S133)&gt;0.8,9,IF((S134+S133)&gt;0.7,6,IF((S134+S133)&gt;0.6,4,IF((S134+S133)&gt;0.5,2,0))))))))))))</f>
        <v/>
      </c>
    </row>
    <row r="134" spans="1:24" s="135" customFormat="1" ht="15" customHeight="1" x14ac:dyDescent="0.25">
      <c r="A134" s="567" t="s">
        <v>128</v>
      </c>
      <c r="B134" s="568"/>
      <c r="C134" s="158"/>
      <c r="D134" s="156"/>
      <c r="E134" s="331"/>
      <c r="F134" s="159" t="str">
        <f t="shared" si="25"/>
        <v/>
      </c>
      <c r="G134" s="140"/>
      <c r="H134" s="253"/>
      <c r="I134" s="253"/>
      <c r="J134" s="165"/>
      <c r="K134" s="165"/>
      <c r="L134" s="146"/>
      <c r="M134" s="146"/>
      <c r="N134" s="146"/>
      <c r="O134" s="138">
        <f>IF(G134="",0,(SUM(L134:N134)/G134))</f>
        <v>0</v>
      </c>
      <c r="P134" s="52">
        <f t="shared" si="32"/>
        <v>0</v>
      </c>
      <c r="Q134" s="161"/>
      <c r="R134" s="161"/>
      <c r="S134" s="162"/>
      <c r="T134" s="54" t="str">
        <f>IF(C134="Ne","",IF(E134="",IF(G134="",""),IF(C134="Ne","",IF(E134="Tužilac",IF((P133+P134)&gt;1,30,IF(S134="",IF((P133+P134)&gt;0.9,25,IF((P133+P134)&gt;0.8,20,IF((P133+P134)&gt;0.7,15,IF((P133+P134)&gt;0.6,10,IF((P133+P134)&gt;0.5,5,0))))),IF((S133+S134)&gt;0.94,30,IF((S133+S134)&gt;0.9,25,IF((S133+S134)&gt;0.8,20,IF((S133+S134)&gt;0.7,15,IF((S133+S134)&gt;0.6,10,IF((S133+S134)&gt;0.5,5,0)))))))),IF((P133+P134)&gt;1,15,IF(S134="",IF((P133+P134)&gt;0.9,13,IF((P133+P134)&gt;0.8,11,IF((P133+P134)&gt;0.7,9,IF((P133+P134)&gt;0.6,7,IF((P133+P134)&gt;0.5,3,0))))),IF((S133+S134)&gt;0.94,15,IF((S133+S134)&gt;0.9,12,IF((S133+S134)&gt;0.8,9,IF((S133+S134)&gt;0.7,6,IF((S133+S134)&gt;0.6,4,IF((S133+S134)&gt;0.5,2,0))))))))))))</f>
        <v/>
      </c>
    </row>
    <row r="135" spans="1:24" s="135" customFormat="1" ht="24.95" customHeight="1" x14ac:dyDescent="0.2">
      <c r="A135" s="363" t="s">
        <v>125</v>
      </c>
      <c r="B135" s="197"/>
      <c r="C135" s="198"/>
      <c r="D135" s="190"/>
      <c r="E135" s="193"/>
      <c r="F135" s="193"/>
      <c r="G135" s="194"/>
      <c r="H135" s="199"/>
      <c r="I135" s="199"/>
      <c r="J135" s="197"/>
      <c r="K135" s="193"/>
      <c r="L135" s="193"/>
      <c r="M135" s="193"/>
      <c r="N135" s="193"/>
      <c r="O135" s="309" t="s">
        <v>202</v>
      </c>
      <c r="P135" s="310">
        <f>P136+P137</f>
        <v>0</v>
      </c>
      <c r="Q135" s="164"/>
      <c r="R135" s="364"/>
      <c r="S135" s="364"/>
      <c r="T135" s="195"/>
    </row>
    <row r="136" spans="1:24" s="135" customFormat="1" ht="15" customHeight="1" x14ac:dyDescent="0.25">
      <c r="A136" s="567" t="s">
        <v>127</v>
      </c>
      <c r="B136" s="568"/>
      <c r="C136" s="157"/>
      <c r="D136" s="156"/>
      <c r="E136" s="331"/>
      <c r="F136" s="159" t="str">
        <f t="shared" si="25"/>
        <v/>
      </c>
      <c r="G136" s="280"/>
      <c r="H136" s="253"/>
      <c r="I136" s="253"/>
      <c r="J136" s="165"/>
      <c r="K136" s="165"/>
      <c r="L136" s="146"/>
      <c r="M136" s="146"/>
      <c r="N136" s="146"/>
      <c r="O136" s="138">
        <f>IF(G136="",0,(SUM(L136:N136)/G136))</f>
        <v>0</v>
      </c>
      <c r="P136" s="52">
        <f t="shared" ref="P136:P137" si="33">IF(K136&gt;0,O136*(J136/(J136-K136)),O136)</f>
        <v>0</v>
      </c>
      <c r="Q136" s="161"/>
      <c r="R136" s="161"/>
      <c r="S136" s="55" t="str">
        <f>IF(Q136="","",(R136+R137)/(Q136+Q137))</f>
        <v/>
      </c>
      <c r="T136" s="54" t="str">
        <f>IF(C136="Ne","",IF(E136="",IF(G136="",""),IF(C136="Ne","",IF(E136="Tužilac",IF((P137+P136)&gt;1,30,IF(S136="",IF((P137+P136)&gt;0.9,25,IF((P137+P136)&gt;0.8,20,IF((P137+P136)&gt;0.7,15,IF((P137+P136)&gt;0.6,10,IF((P137+P136)&gt;0.5,5,0))))),IF((S137+S136)&gt;0.94,30,IF((S137+S136)&gt;0.9,25,IF((S137+S136)&gt;0.8,20,IF((S137+S136)&gt;0.7,15,IF((S137+S136)&gt;0.6,10,IF((S137+S136)&gt;0.5,5,0)))))))),IF((P137+P136)&gt;1,15,IF(S136="",IF((P137+P136)&gt;0.9,13,IF((P137+P136)&gt;0.8,11,IF((P137+P136)&gt;0.7,9,IF((P137+P136)&gt;0.6,7,IF((P137+P136)&gt;0.5,3,0))))),IF((S137+S136)&gt;0.94,15,IF((S137+S136)&gt;0.9,12,IF((S137+S136)&gt;0.8,9,IF((S137+S136)&gt;0.7,6,IF((S137+S136)&gt;0.6,4,IF((S137+S136)&gt;0.5,2,0))))))))))))</f>
        <v/>
      </c>
    </row>
    <row r="137" spans="1:24" s="135" customFormat="1" ht="15" customHeight="1" x14ac:dyDescent="0.25">
      <c r="A137" s="567" t="s">
        <v>128</v>
      </c>
      <c r="B137" s="568"/>
      <c r="C137" s="158"/>
      <c r="D137" s="156"/>
      <c r="E137" s="331"/>
      <c r="F137" s="159" t="str">
        <f t="shared" si="25"/>
        <v/>
      </c>
      <c r="G137" s="280"/>
      <c r="H137" s="253"/>
      <c r="I137" s="253"/>
      <c r="J137" s="165"/>
      <c r="K137" s="165"/>
      <c r="L137" s="146"/>
      <c r="M137" s="146"/>
      <c r="N137" s="146"/>
      <c r="O137" s="138">
        <f>IF(G137="",0,(SUM(L137:N137)/G137))</f>
        <v>0</v>
      </c>
      <c r="P137" s="52">
        <f t="shared" si="33"/>
        <v>0</v>
      </c>
      <c r="Q137" s="161"/>
      <c r="R137" s="161"/>
      <c r="S137" s="162"/>
      <c r="T137" s="54" t="str">
        <f>IF(C137="Ne","",IF(E137="",IF(G137="",""),IF(C137="Ne","",IF(E137="Tužilac",IF((P136+P137)&gt;1,30,IF(S137="",IF((P136+P137)&gt;0.9,25,IF((P136+P137)&gt;0.8,20,IF((P136+P137)&gt;0.7,15,IF((P136+P137)&gt;0.6,10,IF((P136+P137)&gt;0.5,5,0))))),IF((S136+S137)&gt;0.94,30,IF((S136+S137)&gt;0.9,25,IF((S136+S137)&gt;0.8,20,IF((S136+S137)&gt;0.7,15,IF((S136+S137)&gt;0.6,10,IF((S136+S137)&gt;0.5,5,0)))))))),IF((P136+P137)&gt;1,15,IF(S137="",IF((P136+P137)&gt;0.9,13,IF((P136+P137)&gt;0.8,11,IF((P136+P137)&gt;0.7,9,IF((P136+P137)&gt;0.6,7,IF((P136+P137)&gt;0.5,3,0))))),IF((S136+S137)&gt;0.94,15,IF((S136+S137)&gt;0.9,12,IF((S136+S137)&gt;0.8,9,IF((S136+S137)&gt;0.7,6,IF((S136+S137)&gt;0.6,4,IF((S136+S137)&gt;0.5,2,0))))))))))))</f>
        <v/>
      </c>
    </row>
    <row r="138" spans="1:24" s="135" customFormat="1" ht="24.95" customHeight="1" x14ac:dyDescent="0.2">
      <c r="A138" s="363" t="s">
        <v>125</v>
      </c>
      <c r="B138" s="197"/>
      <c r="C138" s="198"/>
      <c r="D138" s="190"/>
      <c r="E138" s="193"/>
      <c r="F138" s="193"/>
      <c r="G138" s="194"/>
      <c r="H138" s="199"/>
      <c r="I138" s="199"/>
      <c r="J138" s="197"/>
      <c r="K138" s="193"/>
      <c r="L138" s="193"/>
      <c r="M138" s="193"/>
      <c r="N138" s="193"/>
      <c r="O138" s="309" t="s">
        <v>202</v>
      </c>
      <c r="P138" s="310">
        <f>P139+P140</f>
        <v>0</v>
      </c>
      <c r="Q138" s="164"/>
      <c r="R138" s="364"/>
      <c r="S138" s="364"/>
      <c r="T138" s="195"/>
    </row>
    <row r="139" spans="1:24" s="135" customFormat="1" ht="15" customHeight="1" x14ac:dyDescent="0.25">
      <c r="A139" s="567" t="s">
        <v>127</v>
      </c>
      <c r="B139" s="568"/>
      <c r="C139" s="157"/>
      <c r="D139" s="156"/>
      <c r="E139" s="331"/>
      <c r="F139" s="159" t="str">
        <f t="shared" si="25"/>
        <v/>
      </c>
      <c r="G139" s="280"/>
      <c r="H139" s="253"/>
      <c r="I139" s="253"/>
      <c r="J139" s="165"/>
      <c r="K139" s="165"/>
      <c r="L139" s="146"/>
      <c r="M139" s="146"/>
      <c r="N139" s="146"/>
      <c r="O139" s="138">
        <f>IF(G139="",0,(SUM(L139:N139)/G139))</f>
        <v>0</v>
      </c>
      <c r="P139" s="52">
        <f t="shared" ref="P139:P140" si="34">IF(K139&gt;0,O139*(J139/(J139-K139)),O139)</f>
        <v>0</v>
      </c>
      <c r="Q139" s="161"/>
      <c r="R139" s="161"/>
      <c r="S139" s="55" t="str">
        <f>IF(Q139="","",(R139+R140)/(Q139+Q140))</f>
        <v/>
      </c>
      <c r="T139" s="54" t="str">
        <f>IF(C139="Ne","",IF(E139="",IF(G139="",""),IF(C139="Ne","",IF(E139="Tužilac",IF((P140+P139)&gt;1,30,IF(S139="",IF((P140+P139)&gt;0.9,25,IF((P140+P139)&gt;0.8,20,IF((P140+P139)&gt;0.7,15,IF((P140+P139)&gt;0.6,10,IF((P140+P139)&gt;0.5,5,0))))),IF((S140+S139)&gt;0.94,30,IF((S140+S139)&gt;0.9,25,IF((S140+S139)&gt;0.8,20,IF((S140+S139)&gt;0.7,15,IF((S140+S139)&gt;0.6,10,IF((S140+S139)&gt;0.5,5,0)))))))),IF((P140+P139)&gt;1,15,IF(S139="",IF((P140+P139)&gt;0.9,13,IF((P140+P139)&gt;0.8,11,IF((P140+P139)&gt;0.7,9,IF((P140+P139)&gt;0.6,7,IF((P140+P139)&gt;0.5,3,0))))),IF((S140+S139)&gt;0.94,15,IF((S140+S139)&gt;0.9,12,IF((S140+S139)&gt;0.8,9,IF((S140+S139)&gt;0.7,6,IF((S140+S139)&gt;0.6,4,IF((S140+S139)&gt;0.5,2,0))))))))))))</f>
        <v/>
      </c>
    </row>
    <row r="140" spans="1:24" s="135" customFormat="1" ht="15" customHeight="1" thickBot="1" x14ac:dyDescent="0.3">
      <c r="A140" s="572" t="s">
        <v>128</v>
      </c>
      <c r="B140" s="573"/>
      <c r="C140" s="365"/>
      <c r="D140" s="366"/>
      <c r="E140" s="349"/>
      <c r="F140" s="349" t="str">
        <f t="shared" si="25"/>
        <v/>
      </c>
      <c r="G140" s="350"/>
      <c r="H140" s="367"/>
      <c r="I140" s="367"/>
      <c r="J140" s="368"/>
      <c r="K140" s="368"/>
      <c r="L140" s="369"/>
      <c r="M140" s="369"/>
      <c r="N140" s="369"/>
      <c r="O140" s="370">
        <f>IF(G140="",0,(SUM(L140:N140)/G140))</f>
        <v>0</v>
      </c>
      <c r="P140" s="355">
        <f t="shared" si="34"/>
        <v>0</v>
      </c>
      <c r="Q140" s="371"/>
      <c r="R140" s="371"/>
      <c r="S140" s="372"/>
      <c r="T140" s="358" t="str">
        <f>IF(C140="Ne","",IF(E140="",IF(G140="",""),IF(C140="Ne","",IF(E140="Tužilac",IF((P139+P140)&gt;1,30,IF(S140="",IF((P139+P140)&gt;0.9,25,IF((P139+P140)&gt;0.8,20,IF((P139+P140)&gt;0.7,15,IF((P139+P140)&gt;0.6,10,IF((P139+P140)&gt;0.5,5,0))))),IF((S139+S140)&gt;0.94,30,IF((S139+S140)&gt;0.9,25,IF((S139+S140)&gt;0.8,20,IF((S139+S140)&gt;0.7,15,IF((S139+S140)&gt;0.6,10,IF((S139+S140)&gt;0.5,5,0)))))))),IF((P139+P140)&gt;1,15,IF(S140="",IF((P139+P140)&gt;0.9,13,IF((P139+P140)&gt;0.8,11,IF((P139+P140)&gt;0.7,9,IF((P139+P140)&gt;0.6,7,IF((P139+P140)&gt;0.5,3,0))))),IF((S139+S140)&gt;0.94,15,IF((S139+S140)&gt;0.9,12,IF((S139+S140)&gt;0.8,9,IF((S139+S140)&gt;0.7,6,IF((S139+S140)&gt;0.6,4,IF((S139+S140)&gt;0.5,2,0))))))))))))</f>
        <v/>
      </c>
    </row>
    <row r="141" spans="1:24" ht="21.75" customHeight="1" x14ac:dyDescent="0.25">
      <c r="A141" s="56"/>
      <c r="B141" s="57"/>
      <c r="C141" s="57"/>
      <c r="D141" s="330"/>
      <c r="E141" s="58"/>
      <c r="F141" s="59"/>
      <c r="G141" s="43"/>
      <c r="H141" s="60"/>
      <c r="I141" s="60"/>
      <c r="J141" s="61"/>
      <c r="K141" s="43"/>
      <c r="L141" s="43"/>
      <c r="M141" s="43"/>
      <c r="N141" s="62"/>
      <c r="O141" s="63"/>
      <c r="P141" s="361"/>
      <c r="Q141" s="62"/>
      <c r="R141" s="43"/>
      <c r="S141" s="43"/>
      <c r="T141" s="43"/>
      <c r="U141" s="43"/>
      <c r="V141" s="43"/>
      <c r="W141" s="43"/>
      <c r="X141" s="43"/>
    </row>
    <row r="142" spans="1:24" ht="21.75" customHeight="1" x14ac:dyDescent="0.25">
      <c r="A142" s="56"/>
      <c r="B142" s="57"/>
      <c r="C142" s="57"/>
      <c r="D142" s="330"/>
      <c r="E142" s="58"/>
      <c r="F142" s="59"/>
      <c r="G142" s="43"/>
      <c r="H142" s="60"/>
      <c r="I142" s="60"/>
      <c r="J142" s="61"/>
      <c r="K142" s="43"/>
      <c r="L142" s="43"/>
      <c r="M142" s="43"/>
      <c r="N142" s="62"/>
      <c r="O142" s="63"/>
      <c r="P142" s="361"/>
      <c r="Q142" s="62"/>
      <c r="R142" s="43"/>
      <c r="S142" s="43"/>
      <c r="T142" s="62"/>
      <c r="U142" s="43"/>
      <c r="V142" s="43"/>
      <c r="W142" s="43"/>
      <c r="X142" s="43"/>
    </row>
    <row r="143" spans="1:24" ht="21.75" customHeight="1" x14ac:dyDescent="0.25">
      <c r="A143" s="570"/>
      <c r="B143" s="570"/>
      <c r="C143" s="570"/>
      <c r="D143" s="570"/>
      <c r="E143" s="570"/>
      <c r="F143" s="570"/>
      <c r="G143" s="570"/>
      <c r="H143" s="375" t="s">
        <v>242</v>
      </c>
      <c r="N143" s="66"/>
      <c r="O143" s="67"/>
      <c r="P143" s="446"/>
      <c r="Q143" s="575" t="s">
        <v>190</v>
      </c>
      <c r="R143" s="576"/>
      <c r="S143" s="576"/>
      <c r="T143" s="577"/>
    </row>
    <row r="144" spans="1:24" ht="63" customHeight="1" x14ac:dyDescent="0.25">
      <c r="A144" s="574" t="s">
        <v>329</v>
      </c>
      <c r="B144" s="574"/>
      <c r="C144" s="574"/>
      <c r="D144" s="574"/>
      <c r="E144" s="574"/>
      <c r="G144" s="134"/>
      <c r="H144" s="579" t="s">
        <v>249</v>
      </c>
      <c r="I144" s="579"/>
      <c r="J144" s="579"/>
      <c r="K144" s="580" t="s">
        <v>250</v>
      </c>
      <c r="L144" s="580"/>
      <c r="M144" s="580"/>
      <c r="N144" s="281" t="s">
        <v>251</v>
      </c>
      <c r="O144" s="267" t="s">
        <v>253</v>
      </c>
      <c r="P144" s="284" t="s">
        <v>314</v>
      </c>
      <c r="Q144" s="286" t="s">
        <v>65</v>
      </c>
      <c r="R144" s="268" t="s">
        <v>66</v>
      </c>
      <c r="S144" s="268" t="s">
        <v>67</v>
      </c>
      <c r="T144" s="282" t="s">
        <v>315</v>
      </c>
    </row>
    <row r="145" spans="1:20" ht="18.75" customHeight="1" x14ac:dyDescent="0.25">
      <c r="A145" s="574"/>
      <c r="B145" s="574"/>
      <c r="C145" s="574"/>
      <c r="D145" s="574"/>
      <c r="E145" s="574"/>
      <c r="F145" s="133"/>
      <c r="H145" s="564"/>
      <c r="I145" s="564"/>
      <c r="J145" s="564"/>
      <c r="K145" s="564"/>
      <c r="L145" s="564"/>
      <c r="M145" s="564"/>
      <c r="N145" s="453"/>
      <c r="O145" s="68"/>
      <c r="P145" s="285" t="str">
        <f t="shared" ref="P145:P154" si="35">IF(O145="","",IF(O145&gt;1,15,IF(O145&gt;0.9,13,IF(O145&gt;0.8,11,IF(O145&gt;0.7,9,IF(O145&gt;0.6,6,IF(O145&gt;0.5,3,0)))))))</f>
        <v/>
      </c>
      <c r="Q145" s="293"/>
      <c r="R145" s="294"/>
      <c r="S145" s="50" t="str">
        <f>IF(Q145="","",R145/Q145)</f>
        <v/>
      </c>
      <c r="T145" s="283" t="str">
        <f t="shared" ref="T145:T154" si="36">IF(S145="","",IF(S145&gt;0.94,15,IF(S145&gt;0.9,13,IF(S145&gt;0.8,11,IF(S145&gt;0.7,9,IF(S145&gt;0.6,6,IF(S145&gt;0.5,3,0)))))))</f>
        <v/>
      </c>
    </row>
    <row r="146" spans="1:20" ht="18.75" customHeight="1" x14ac:dyDescent="0.25">
      <c r="A146" s="574"/>
      <c r="B146" s="574"/>
      <c r="C146" s="574"/>
      <c r="D146" s="574"/>
      <c r="E146" s="574"/>
      <c r="F146" s="133"/>
      <c r="H146" s="564"/>
      <c r="I146" s="564"/>
      <c r="J146" s="564"/>
      <c r="K146" s="564"/>
      <c r="L146" s="564"/>
      <c r="M146" s="564"/>
      <c r="N146" s="453"/>
      <c r="O146" s="68"/>
      <c r="P146" s="285" t="str">
        <f t="shared" si="35"/>
        <v/>
      </c>
      <c r="Q146" s="293"/>
      <c r="R146" s="294"/>
      <c r="S146" s="50" t="str">
        <f t="shared" ref="S146:S154" si="37">IF(Q146="","",R146/Q146)</f>
        <v/>
      </c>
      <c r="T146" s="283" t="str">
        <f t="shared" si="36"/>
        <v/>
      </c>
    </row>
    <row r="147" spans="1:20" ht="18.75" customHeight="1" x14ac:dyDescent="0.25">
      <c r="A147" s="574"/>
      <c r="B147" s="574"/>
      <c r="C147" s="574"/>
      <c r="D147" s="574"/>
      <c r="E147" s="574"/>
      <c r="F147" s="133"/>
      <c r="H147" s="564"/>
      <c r="I147" s="564"/>
      <c r="J147" s="564"/>
      <c r="K147" s="564"/>
      <c r="L147" s="564"/>
      <c r="M147" s="564"/>
      <c r="N147" s="453"/>
      <c r="O147" s="68"/>
      <c r="P147" s="285" t="str">
        <f t="shared" si="35"/>
        <v/>
      </c>
      <c r="Q147" s="293"/>
      <c r="R147" s="294"/>
      <c r="S147" s="50" t="str">
        <f t="shared" si="37"/>
        <v/>
      </c>
      <c r="T147" s="283" t="str">
        <f t="shared" si="36"/>
        <v/>
      </c>
    </row>
    <row r="148" spans="1:20" ht="18.75" customHeight="1" x14ac:dyDescent="0.25">
      <c r="F148" s="133"/>
      <c r="H148" s="564"/>
      <c r="I148" s="564"/>
      <c r="J148" s="564"/>
      <c r="K148" s="564"/>
      <c r="L148" s="564"/>
      <c r="M148" s="564"/>
      <c r="N148" s="453"/>
      <c r="O148" s="68"/>
      <c r="P148" s="285" t="str">
        <f t="shared" si="35"/>
        <v/>
      </c>
      <c r="Q148" s="293"/>
      <c r="R148" s="294"/>
      <c r="S148" s="50" t="str">
        <f t="shared" si="37"/>
        <v/>
      </c>
      <c r="T148" s="283" t="str">
        <f t="shared" si="36"/>
        <v/>
      </c>
    </row>
    <row r="149" spans="1:20" ht="18.75" customHeight="1" x14ac:dyDescent="0.25">
      <c r="A149" s="569" t="s">
        <v>230</v>
      </c>
      <c r="B149" s="569"/>
      <c r="C149" s="569"/>
      <c r="D149" s="569"/>
      <c r="E149" s="569"/>
      <c r="F149" s="133"/>
      <c r="H149" s="564"/>
      <c r="I149" s="564"/>
      <c r="J149" s="564"/>
      <c r="K149" s="564"/>
      <c r="L149" s="564"/>
      <c r="M149" s="564"/>
      <c r="N149" s="453"/>
      <c r="O149" s="68"/>
      <c r="P149" s="285" t="str">
        <f t="shared" si="35"/>
        <v/>
      </c>
      <c r="Q149" s="293"/>
      <c r="R149" s="294"/>
      <c r="S149" s="50" t="str">
        <f t="shared" si="37"/>
        <v/>
      </c>
      <c r="T149" s="283" t="str">
        <f t="shared" si="36"/>
        <v/>
      </c>
    </row>
    <row r="150" spans="1:20" ht="18.75" customHeight="1" x14ac:dyDescent="0.25">
      <c r="A150" s="569"/>
      <c r="B150" s="569"/>
      <c r="C150" s="569"/>
      <c r="D150" s="569"/>
      <c r="E150" s="569"/>
      <c r="H150" s="564"/>
      <c r="I150" s="564"/>
      <c r="J150" s="564"/>
      <c r="K150" s="564"/>
      <c r="L150" s="564"/>
      <c r="M150" s="564"/>
      <c r="N150" s="453"/>
      <c r="O150" s="68"/>
      <c r="P150" s="285" t="str">
        <f t="shared" si="35"/>
        <v/>
      </c>
      <c r="Q150" s="293"/>
      <c r="R150" s="294"/>
      <c r="S150" s="50" t="str">
        <f t="shared" si="37"/>
        <v/>
      </c>
      <c r="T150" s="283" t="str">
        <f t="shared" si="36"/>
        <v/>
      </c>
    </row>
    <row r="151" spans="1:20" ht="18.75" customHeight="1" x14ac:dyDescent="0.25">
      <c r="A151" s="569"/>
      <c r="B151" s="569"/>
      <c r="C151" s="569"/>
      <c r="D151" s="569"/>
      <c r="E151" s="569"/>
      <c r="H151" s="564"/>
      <c r="I151" s="564"/>
      <c r="J151" s="564"/>
      <c r="K151" s="564"/>
      <c r="L151" s="564"/>
      <c r="M151" s="564"/>
      <c r="N151" s="453"/>
      <c r="O151" s="68"/>
      <c r="P151" s="285" t="str">
        <f t="shared" si="35"/>
        <v/>
      </c>
      <c r="Q151" s="293"/>
      <c r="R151" s="294"/>
      <c r="S151" s="50" t="str">
        <f t="shared" si="37"/>
        <v/>
      </c>
      <c r="T151" s="283" t="str">
        <f t="shared" si="36"/>
        <v/>
      </c>
    </row>
    <row r="152" spans="1:20" ht="18.75" customHeight="1" x14ac:dyDescent="0.25">
      <c r="A152" s="569"/>
      <c r="B152" s="569"/>
      <c r="C152" s="569"/>
      <c r="D152" s="569"/>
      <c r="E152" s="569"/>
      <c r="H152" s="564"/>
      <c r="I152" s="564"/>
      <c r="J152" s="564"/>
      <c r="K152" s="564"/>
      <c r="L152" s="564"/>
      <c r="M152" s="564"/>
      <c r="N152" s="453"/>
      <c r="O152" s="68"/>
      <c r="P152" s="285" t="str">
        <f t="shared" si="35"/>
        <v/>
      </c>
      <c r="Q152" s="293"/>
      <c r="R152" s="294"/>
      <c r="S152" s="50" t="str">
        <f t="shared" si="37"/>
        <v/>
      </c>
      <c r="T152" s="283" t="str">
        <f t="shared" si="36"/>
        <v/>
      </c>
    </row>
    <row r="153" spans="1:20" ht="18.75" customHeight="1" x14ac:dyDescent="0.25">
      <c r="H153" s="564"/>
      <c r="I153" s="564"/>
      <c r="J153" s="564"/>
      <c r="K153" s="564"/>
      <c r="L153" s="564"/>
      <c r="M153" s="564"/>
      <c r="N153" s="453"/>
      <c r="O153" s="68"/>
      <c r="P153" s="285" t="str">
        <f t="shared" si="35"/>
        <v/>
      </c>
      <c r="Q153" s="293"/>
      <c r="R153" s="294"/>
      <c r="S153" s="50" t="str">
        <f t="shared" si="37"/>
        <v/>
      </c>
      <c r="T153" s="283" t="str">
        <f t="shared" si="36"/>
        <v/>
      </c>
    </row>
    <row r="154" spans="1:20" ht="18.75" customHeight="1" x14ac:dyDescent="0.25">
      <c r="A154" s="566" t="s">
        <v>289</v>
      </c>
      <c r="B154" s="566"/>
      <c r="C154" s="566"/>
      <c r="D154" s="566"/>
      <c r="E154" s="566"/>
      <c r="H154" s="564"/>
      <c r="I154" s="564"/>
      <c r="J154" s="564"/>
      <c r="K154" s="564"/>
      <c r="L154" s="564"/>
      <c r="M154" s="564"/>
      <c r="N154" s="453"/>
      <c r="O154" s="68"/>
      <c r="P154" s="285" t="str">
        <f t="shared" si="35"/>
        <v/>
      </c>
      <c r="Q154" s="293"/>
      <c r="R154" s="294"/>
      <c r="S154" s="277" t="str">
        <f t="shared" si="37"/>
        <v/>
      </c>
      <c r="T154" s="283" t="str">
        <f t="shared" si="36"/>
        <v/>
      </c>
    </row>
    <row r="155" spans="1:20" x14ac:dyDescent="0.25">
      <c r="A155" s="566"/>
      <c r="B155" s="566"/>
      <c r="C155" s="566"/>
      <c r="D155" s="566"/>
      <c r="E155" s="566"/>
    </row>
    <row r="156" spans="1:20" x14ac:dyDescent="0.25">
      <c r="A156" s="566"/>
      <c r="B156" s="566"/>
      <c r="C156" s="566"/>
      <c r="D156" s="566"/>
      <c r="E156" s="566"/>
    </row>
    <row r="157" spans="1:20" x14ac:dyDescent="0.25">
      <c r="A157" s="566"/>
      <c r="B157" s="566"/>
      <c r="C157" s="566"/>
      <c r="D157" s="566"/>
      <c r="E157" s="566"/>
      <c r="H157" s="444"/>
    </row>
    <row r="158" spans="1:20" ht="26.25" customHeight="1" x14ac:dyDescent="0.25">
      <c r="A158" s="566"/>
      <c r="B158" s="566"/>
      <c r="C158" s="566"/>
      <c r="D158" s="566"/>
      <c r="E158" s="566"/>
      <c r="H158" s="578" t="s">
        <v>317</v>
      </c>
      <c r="I158" s="578"/>
      <c r="J158" s="578"/>
      <c r="K158" s="578"/>
      <c r="L158" s="578"/>
      <c r="M158" s="578"/>
      <c r="N158" s="578"/>
      <c r="O158" s="578"/>
      <c r="P158" s="578"/>
      <c r="Q158" s="578"/>
      <c r="R158" s="578"/>
      <c r="S158" s="578"/>
    </row>
    <row r="159" spans="1:20" x14ac:dyDescent="0.25">
      <c r="A159" s="566"/>
      <c r="B159" s="566"/>
      <c r="C159" s="566"/>
      <c r="D159" s="566"/>
      <c r="E159" s="566"/>
      <c r="H159" s="578"/>
      <c r="I159" s="578"/>
      <c r="J159" s="578"/>
      <c r="K159" s="578"/>
      <c r="L159" s="578"/>
      <c r="M159" s="578"/>
      <c r="N159" s="578"/>
      <c r="O159" s="578"/>
      <c r="P159" s="578"/>
      <c r="Q159" s="578"/>
      <c r="R159" s="578"/>
      <c r="S159" s="578"/>
    </row>
    <row r="160" spans="1:20" x14ac:dyDescent="0.25">
      <c r="A160" s="566"/>
      <c r="B160" s="566"/>
      <c r="C160" s="566"/>
      <c r="D160" s="566"/>
      <c r="E160" s="566"/>
      <c r="H160" s="578"/>
      <c r="I160" s="578"/>
      <c r="J160" s="578"/>
      <c r="K160" s="578"/>
      <c r="L160" s="578"/>
      <c r="M160" s="578"/>
      <c r="N160" s="578"/>
      <c r="O160" s="578"/>
      <c r="P160" s="578"/>
      <c r="Q160" s="578"/>
      <c r="R160" s="578"/>
      <c r="S160" s="578"/>
    </row>
    <row r="161" spans="1:20" ht="48" customHeight="1" x14ac:dyDescent="0.25">
      <c r="A161" s="566"/>
      <c r="B161" s="566"/>
      <c r="C161" s="566"/>
      <c r="D161" s="566"/>
      <c r="E161" s="566"/>
      <c r="H161" s="578"/>
      <c r="I161" s="578"/>
      <c r="J161" s="578"/>
      <c r="K161" s="578"/>
      <c r="L161" s="578"/>
      <c r="M161" s="578"/>
      <c r="N161" s="578"/>
      <c r="O161" s="578"/>
      <c r="P161" s="578"/>
      <c r="Q161" s="578"/>
      <c r="R161" s="578"/>
      <c r="S161" s="578"/>
    </row>
    <row r="162" spans="1:20" ht="68.25" customHeight="1" x14ac:dyDescent="0.25">
      <c r="A162" s="566"/>
      <c r="B162" s="566"/>
      <c r="C162" s="566"/>
      <c r="D162" s="566"/>
      <c r="E162" s="566"/>
      <c r="H162" s="578"/>
      <c r="I162" s="578"/>
      <c r="J162" s="578"/>
      <c r="K162" s="578"/>
      <c r="L162" s="578"/>
      <c r="M162" s="578"/>
      <c r="N162" s="578"/>
      <c r="O162" s="578"/>
      <c r="P162" s="578"/>
      <c r="Q162" s="578"/>
      <c r="R162" s="578"/>
      <c r="S162" s="578"/>
    </row>
    <row r="163" spans="1:20" ht="18" hidden="1" customHeight="1" x14ac:dyDescent="0.25">
      <c r="A163" s="566"/>
      <c r="B163" s="566"/>
      <c r="C163" s="566"/>
      <c r="D163" s="566"/>
      <c r="E163" s="566"/>
      <c r="H163" s="578"/>
      <c r="I163" s="578"/>
      <c r="J163" s="578"/>
      <c r="K163" s="578"/>
      <c r="L163" s="578"/>
      <c r="M163" s="578"/>
      <c r="N163" s="578"/>
      <c r="O163" s="578"/>
      <c r="P163" s="578"/>
      <c r="Q163" s="578"/>
      <c r="R163" s="578"/>
      <c r="S163" s="578"/>
    </row>
    <row r="164" spans="1:20" hidden="1" x14ac:dyDescent="0.25">
      <c r="A164" s="566"/>
      <c r="B164" s="566"/>
      <c r="C164" s="566"/>
      <c r="D164" s="566"/>
      <c r="E164" s="566"/>
      <c r="H164" s="343"/>
      <c r="I164" s="343"/>
      <c r="J164" s="343"/>
      <c r="K164" s="343"/>
      <c r="L164" s="343"/>
      <c r="M164" s="343"/>
      <c r="N164" s="343"/>
      <c r="O164" s="343"/>
      <c r="P164" s="343"/>
      <c r="Q164" s="343"/>
      <c r="R164" s="343"/>
      <c r="S164" s="343"/>
    </row>
    <row r="165" spans="1:20" x14ac:dyDescent="0.25">
      <c r="A165" s="66"/>
      <c r="H165" s="308" t="s">
        <v>255</v>
      </c>
      <c r="I165" s="342"/>
      <c r="J165" s="342"/>
      <c r="K165" s="342"/>
      <c r="L165" s="342"/>
      <c r="M165" s="342"/>
      <c r="N165" s="342"/>
      <c r="O165" s="342"/>
      <c r="P165" s="342"/>
      <c r="Q165" s="342"/>
      <c r="R165" s="342"/>
    </row>
    <row r="166" spans="1:20" ht="18" customHeight="1" x14ac:dyDescent="0.25">
      <c r="A166" s="571" t="s">
        <v>316</v>
      </c>
      <c r="B166" s="571"/>
      <c r="C166" s="571"/>
      <c r="D166" s="571"/>
      <c r="E166" s="571"/>
      <c r="H166" s="308"/>
      <c r="I166" s="342"/>
      <c r="J166" s="342"/>
      <c r="K166" s="342"/>
      <c r="L166" s="342"/>
      <c r="M166" s="342"/>
      <c r="N166" s="342"/>
      <c r="O166" s="342"/>
      <c r="P166" s="342"/>
      <c r="Q166" s="342"/>
      <c r="R166" s="342"/>
    </row>
    <row r="167" spans="1:20" x14ac:dyDescent="0.25">
      <c r="A167" s="571"/>
      <c r="B167" s="571"/>
      <c r="C167" s="571"/>
      <c r="D167" s="571"/>
      <c r="E167" s="571"/>
      <c r="H167" s="384" t="s">
        <v>256</v>
      </c>
      <c r="I167" s="423"/>
      <c r="J167" s="423"/>
      <c r="K167" s="423"/>
      <c r="L167" s="423"/>
      <c r="M167" s="423"/>
      <c r="N167" s="423"/>
      <c r="O167" s="423"/>
      <c r="P167" s="423"/>
      <c r="Q167" s="423"/>
      <c r="R167" s="423"/>
      <c r="S167" s="66"/>
      <c r="T167" s="66"/>
    </row>
    <row r="168" spans="1:20" x14ac:dyDescent="0.25">
      <c r="A168" s="571"/>
      <c r="B168" s="571"/>
      <c r="C168" s="571"/>
      <c r="D168" s="571"/>
      <c r="E168" s="571"/>
      <c r="H168" s="423"/>
      <c r="I168" s="342"/>
      <c r="J168" s="342"/>
      <c r="K168" s="342"/>
      <c r="L168" s="342"/>
      <c r="M168" s="342"/>
      <c r="N168" s="342"/>
      <c r="O168" s="342"/>
      <c r="P168" s="342"/>
      <c r="Q168" s="342"/>
      <c r="R168" s="342"/>
    </row>
    <row r="169" spans="1:20" ht="87.75" customHeight="1" x14ac:dyDescent="0.25">
      <c r="A169" s="571"/>
      <c r="B169" s="571"/>
      <c r="C169" s="571"/>
      <c r="D169" s="571"/>
      <c r="E169" s="571"/>
      <c r="H169" s="441" t="s">
        <v>290</v>
      </c>
      <c r="I169" s="442"/>
      <c r="J169" s="442"/>
      <c r="K169" s="442"/>
      <c r="L169" s="442"/>
      <c r="M169" s="443"/>
      <c r="N169" s="443"/>
      <c r="O169" s="443"/>
      <c r="P169" s="443"/>
      <c r="Q169" s="443"/>
      <c r="R169" s="443"/>
    </row>
    <row r="170" spans="1:20" ht="15" customHeight="1" x14ac:dyDescent="0.25">
      <c r="H170" s="563" t="s">
        <v>303</v>
      </c>
      <c r="I170" s="563"/>
      <c r="J170" s="563"/>
      <c r="K170" s="563"/>
      <c r="L170" s="563"/>
      <c r="M170" s="563"/>
      <c r="N170" s="563"/>
      <c r="O170" s="563"/>
      <c r="P170" s="563"/>
      <c r="Q170" s="563"/>
      <c r="R170" s="563"/>
      <c r="S170" s="563"/>
    </row>
    <row r="171" spans="1:20" ht="15" customHeight="1" x14ac:dyDescent="0.25">
      <c r="A171" s="566" t="s">
        <v>243</v>
      </c>
      <c r="B171" s="566"/>
      <c r="C171" s="566"/>
      <c r="D171" s="566"/>
      <c r="E171" s="566"/>
      <c r="H171" s="383"/>
      <c r="I171" s="384"/>
      <c r="J171" s="384"/>
      <c r="K171" s="384"/>
      <c r="L171" s="384"/>
      <c r="M171" s="66"/>
      <c r="N171" s="66"/>
      <c r="O171" s="66"/>
    </row>
    <row r="172" spans="1:20" x14ac:dyDescent="0.25">
      <c r="A172" s="566"/>
      <c r="B172" s="566"/>
      <c r="C172" s="566"/>
      <c r="D172" s="566"/>
      <c r="E172" s="566"/>
      <c r="H172" s="444"/>
      <c r="I172" s="384"/>
      <c r="J172" s="384"/>
      <c r="K172" s="384"/>
      <c r="L172" s="384"/>
      <c r="M172" s="66"/>
      <c r="N172" s="66"/>
      <c r="O172" s="66"/>
      <c r="P172" s="66"/>
      <c r="Q172" s="66"/>
      <c r="R172" s="66"/>
    </row>
    <row r="173" spans="1:20" x14ac:dyDescent="0.25">
      <c r="A173" s="566"/>
      <c r="B173" s="566"/>
      <c r="C173" s="566"/>
      <c r="D173" s="566"/>
      <c r="E173" s="566"/>
      <c r="H173" s="444"/>
      <c r="I173" s="444"/>
      <c r="J173" s="445"/>
      <c r="K173" s="66"/>
      <c r="L173" s="66"/>
      <c r="M173" s="66"/>
      <c r="N173" s="66"/>
      <c r="O173" s="66"/>
      <c r="P173" s="66"/>
      <c r="Q173" s="66"/>
      <c r="R173" s="66"/>
    </row>
    <row r="174" spans="1:20" x14ac:dyDescent="0.25">
      <c r="A174" s="566"/>
      <c r="B174" s="566"/>
      <c r="C174" s="566"/>
      <c r="D174" s="566"/>
      <c r="E174" s="566"/>
    </row>
    <row r="175" spans="1:20" ht="15" customHeight="1" x14ac:dyDescent="0.25">
      <c r="A175" s="566"/>
      <c r="B175" s="566"/>
      <c r="C175" s="566"/>
      <c r="D175" s="566"/>
      <c r="E175" s="566"/>
    </row>
    <row r="176" spans="1:20" ht="15" customHeight="1" x14ac:dyDescent="0.25">
      <c r="A176" s="566"/>
      <c r="B176" s="566"/>
      <c r="C176" s="566"/>
      <c r="D176" s="566"/>
      <c r="E176" s="566"/>
    </row>
    <row r="177" spans="1:5" x14ac:dyDescent="0.25">
      <c r="A177" s="566"/>
      <c r="B177" s="566"/>
      <c r="C177" s="566"/>
      <c r="D177" s="566"/>
      <c r="E177" s="566"/>
    </row>
    <row r="178" spans="1:5" x14ac:dyDescent="0.25">
      <c r="A178" s="566"/>
      <c r="B178" s="566"/>
      <c r="C178" s="566"/>
      <c r="D178" s="566"/>
      <c r="E178" s="566"/>
    </row>
  </sheetData>
  <sheetProtection algorithmName="SHA-512" hashValue="ieZZeLiWEK8VQdia1QP04A1djNFPsfTdrto+x1mAbxD5Wy/kl4IhDhWQjx6x27lfPMNpYSawx7TCBOADP/i17A==" saltValue="aYENTSBewwU9SFZi7jEQfA==" spinCount="100000" sheet="1" objects="1" scenarios="1"/>
  <mergeCells count="115">
    <mergeCell ref="A128:B128"/>
    <mergeCell ref="A121:B121"/>
    <mergeCell ref="K6:M6"/>
    <mergeCell ref="A9:A10"/>
    <mergeCell ref="B9:B10"/>
    <mergeCell ref="C9:C10"/>
    <mergeCell ref="D9:D10"/>
    <mergeCell ref="E9:E10"/>
    <mergeCell ref="A125:B125"/>
    <mergeCell ref="A127:B127"/>
    <mergeCell ref="C101:E101"/>
    <mergeCell ref="C102:E102"/>
    <mergeCell ref="C99:E99"/>
    <mergeCell ref="C100:E100"/>
    <mergeCell ref="A110:T110"/>
    <mergeCell ref="A124:B124"/>
    <mergeCell ref="A112:B112"/>
    <mergeCell ref="Q104:S104"/>
    <mergeCell ref="A118:B118"/>
    <mergeCell ref="A12:A13"/>
    <mergeCell ref="B12:B13"/>
    <mergeCell ref="A113:B113"/>
    <mergeCell ref="A119:B119"/>
    <mergeCell ref="A104:P105"/>
    <mergeCell ref="A4:E4"/>
    <mergeCell ref="A6:E6"/>
    <mergeCell ref="H6:I6"/>
    <mergeCell ref="C92:E92"/>
    <mergeCell ref="C93:E93"/>
    <mergeCell ref="C94:E94"/>
    <mergeCell ref="C95:E95"/>
    <mergeCell ref="C96:E96"/>
    <mergeCell ref="C97:E97"/>
    <mergeCell ref="G9:G10"/>
    <mergeCell ref="A7:T7"/>
    <mergeCell ref="F9:F10"/>
    <mergeCell ref="P9:P10"/>
    <mergeCell ref="Q9:S9"/>
    <mergeCell ref="T9:T10"/>
    <mergeCell ref="H9:I9"/>
    <mergeCell ref="K9:K10"/>
    <mergeCell ref="L9:L10"/>
    <mergeCell ref="M9:M10"/>
    <mergeCell ref="O9:O10"/>
    <mergeCell ref="J9:J10"/>
    <mergeCell ref="N9:N10"/>
    <mergeCell ref="C12:C13"/>
    <mergeCell ref="D12:D13"/>
    <mergeCell ref="C98:E98"/>
    <mergeCell ref="A122:B122"/>
    <mergeCell ref="A115:B115"/>
    <mergeCell ref="A116:B116"/>
    <mergeCell ref="J91:M91"/>
    <mergeCell ref="L95:M95"/>
    <mergeCell ref="L99:M99"/>
    <mergeCell ref="L100:M100"/>
    <mergeCell ref="E12:E13"/>
    <mergeCell ref="L98:M98"/>
    <mergeCell ref="Q143:T143"/>
    <mergeCell ref="K154:M154"/>
    <mergeCell ref="H152:J152"/>
    <mergeCell ref="K152:M152"/>
    <mergeCell ref="H153:J153"/>
    <mergeCell ref="K153:M153"/>
    <mergeCell ref="H154:J154"/>
    <mergeCell ref="K149:M149"/>
    <mergeCell ref="H158:S163"/>
    <mergeCell ref="K148:M148"/>
    <mergeCell ref="H144:J144"/>
    <mergeCell ref="K144:M144"/>
    <mergeCell ref="H145:J145"/>
    <mergeCell ref="K145:M145"/>
    <mergeCell ref="H146:J146"/>
    <mergeCell ref="H148:J148"/>
    <mergeCell ref="K146:M146"/>
    <mergeCell ref="H147:J147"/>
    <mergeCell ref="K147:M147"/>
    <mergeCell ref="A171:E178"/>
    <mergeCell ref="A130:B130"/>
    <mergeCell ref="A131:B131"/>
    <mergeCell ref="A133:B133"/>
    <mergeCell ref="A134:B134"/>
    <mergeCell ref="A136:B136"/>
    <mergeCell ref="A149:E152"/>
    <mergeCell ref="A143:G143"/>
    <mergeCell ref="A166:E169"/>
    <mergeCell ref="A137:B137"/>
    <mergeCell ref="A139:B139"/>
    <mergeCell ref="A140:B140"/>
    <mergeCell ref="A154:E164"/>
    <mergeCell ref="A144:E147"/>
    <mergeCell ref="H170:S170"/>
    <mergeCell ref="H150:J150"/>
    <mergeCell ref="K150:M150"/>
    <mergeCell ref="K151:M151"/>
    <mergeCell ref="H151:J151"/>
    <mergeCell ref="H149:J149"/>
    <mergeCell ref="L101:M101"/>
    <mergeCell ref="L102:M102"/>
    <mergeCell ref="J92:K92"/>
    <mergeCell ref="J93:K93"/>
    <mergeCell ref="J94:K94"/>
    <mergeCell ref="J95:K95"/>
    <mergeCell ref="J96:K96"/>
    <mergeCell ref="J97:K97"/>
    <mergeCell ref="J98:K98"/>
    <mergeCell ref="J99:K99"/>
    <mergeCell ref="J100:K100"/>
    <mergeCell ref="J101:K101"/>
    <mergeCell ref="J102:K102"/>
    <mergeCell ref="L92:M92"/>
    <mergeCell ref="L93:M93"/>
    <mergeCell ref="L94:M94"/>
    <mergeCell ref="L96:M96"/>
    <mergeCell ref="L97:M97"/>
  </mergeCells>
  <conditionalFormatting sqref="I13">
    <cfRule type="expression" dxfId="190" priority="156">
      <formula>AND(G13=1,I13&gt;0,I13&lt;1)</formula>
    </cfRule>
  </conditionalFormatting>
  <conditionalFormatting sqref="H112:H113">
    <cfRule type="expression" dxfId="189" priority="151">
      <formula>AND(G112=1,H112&gt;0,H112&lt;1)</formula>
    </cfRule>
  </conditionalFormatting>
  <conditionalFormatting sqref="I112:I113">
    <cfRule type="expression" dxfId="188" priority="152">
      <formula>AND(G112=1,I112&gt;0,I112&lt;1)</formula>
    </cfRule>
  </conditionalFormatting>
  <conditionalFormatting sqref="H121:H122">
    <cfRule type="expression" dxfId="187" priority="145">
      <formula>AND(G121=1,H121&gt;0,H121&lt;1)</formula>
    </cfRule>
  </conditionalFormatting>
  <conditionalFormatting sqref="I121:I122">
    <cfRule type="expression" dxfId="186" priority="146">
      <formula>AND(G121=1,I121&gt;0,I121&lt;1)</formula>
    </cfRule>
  </conditionalFormatting>
  <conditionalFormatting sqref="H124:H125">
    <cfRule type="expression" dxfId="185" priority="142">
      <formula>AND(G124=1,H124&gt;0,H124&lt;1)</formula>
    </cfRule>
  </conditionalFormatting>
  <conditionalFormatting sqref="I124:I125">
    <cfRule type="expression" dxfId="184" priority="143">
      <formula>AND(G124=1,I124&gt;0,I124&lt;1)</formula>
    </cfRule>
  </conditionalFormatting>
  <conditionalFormatting sqref="H127:H128">
    <cfRule type="expression" dxfId="183" priority="140">
      <formula>AND(G127=1,H127&gt;0,H127&lt;1)</formula>
    </cfRule>
  </conditionalFormatting>
  <conditionalFormatting sqref="I127:I128">
    <cfRule type="expression" dxfId="182" priority="141">
      <formula>AND(G127=1,I127&gt;0,I127&lt;1)</formula>
    </cfRule>
  </conditionalFormatting>
  <conditionalFormatting sqref="H130:H131">
    <cfRule type="expression" dxfId="181" priority="132">
      <formula>AND(G130=1,H130&gt;0,H130&lt;1)</formula>
    </cfRule>
  </conditionalFormatting>
  <conditionalFormatting sqref="I130:I131">
    <cfRule type="expression" dxfId="180" priority="133">
      <formula>AND(G130=1,I130&gt;0,I130&lt;1)</formula>
    </cfRule>
  </conditionalFormatting>
  <conditionalFormatting sqref="H133:H134">
    <cfRule type="expression" dxfId="179" priority="128">
      <formula>AND(G133=1,H133&gt;0,H133&lt;1)</formula>
    </cfRule>
  </conditionalFormatting>
  <conditionalFormatting sqref="I133:I134">
    <cfRule type="expression" dxfId="178" priority="129">
      <formula>AND(G133=1,I133&gt;0,I133&lt;1)</formula>
    </cfRule>
  </conditionalFormatting>
  <conditionalFormatting sqref="H136:H137">
    <cfRule type="expression" dxfId="177" priority="124">
      <formula>AND(G136=1,H136&gt;0,H136&lt;1)</formula>
    </cfRule>
  </conditionalFormatting>
  <conditionalFormatting sqref="I136:I137">
    <cfRule type="expression" dxfId="176" priority="125">
      <formula>AND(G136=1,I136&gt;0,I136&lt;1)</formula>
    </cfRule>
  </conditionalFormatting>
  <conditionalFormatting sqref="H139:H140">
    <cfRule type="expression" dxfId="175" priority="120">
      <formula>AND(G139=1,H139&gt;0,H139&lt;1)</formula>
    </cfRule>
  </conditionalFormatting>
  <conditionalFormatting sqref="I139:I140">
    <cfRule type="expression" dxfId="174" priority="121">
      <formula>AND(G139=1,I139&gt;0,I139&lt;1)</formula>
    </cfRule>
  </conditionalFormatting>
  <conditionalFormatting sqref="H115:H116">
    <cfRule type="expression" dxfId="173" priority="115">
      <formula>AND(G115=1,H115&gt;0,H115&lt;1)</formula>
    </cfRule>
  </conditionalFormatting>
  <conditionalFormatting sqref="I115:I116">
    <cfRule type="expression" dxfId="172" priority="116">
      <formula>AND(G115=1,I115&gt;0,I115&lt;1)</formula>
    </cfRule>
  </conditionalFormatting>
  <conditionalFormatting sqref="H119">
    <cfRule type="expression" dxfId="171" priority="112">
      <formula>AND(G119=1,H119&gt;0,H119&lt;1)</formula>
    </cfRule>
  </conditionalFormatting>
  <conditionalFormatting sqref="I119">
    <cfRule type="expression" dxfId="170" priority="113">
      <formula>AND(G119=1,I119&gt;0,I119&lt;1)</formula>
    </cfRule>
  </conditionalFormatting>
  <conditionalFormatting sqref="G14:G77">
    <cfRule type="expression" dxfId="169" priority="91">
      <formula>AND(F14=5,G14&gt;0,G14&lt;1)</formula>
    </cfRule>
    <cfRule type="expression" dxfId="168" priority="92">
      <formula>AND(F14=4,G14&gt;0,G14&lt;&gt;0.5)</formula>
    </cfRule>
    <cfRule type="expression" dxfId="167" priority="93">
      <formula>AND(F14=3,G14&gt;0,G14=1)</formula>
    </cfRule>
    <cfRule type="expression" dxfId="166" priority="94">
      <formula>AND(F14=3,G14&gt;0,G14&lt;0.6)</formula>
    </cfRule>
    <cfRule type="expression" dxfId="165" priority="99">
      <formula>AND(F14=2,G14&gt;0.7,G14&lt;1.1)</formula>
    </cfRule>
    <cfRule type="expression" dxfId="164" priority="159">
      <formula>AND(F14=1,G14&gt;0,G14&lt;1)</formula>
    </cfRule>
  </conditionalFormatting>
  <conditionalFormatting sqref="G113">
    <cfRule type="expression" dxfId="163" priority="55">
      <formula>AND(F113=5,G113&gt;0,G113&lt;1)</formula>
    </cfRule>
    <cfRule type="expression" dxfId="162" priority="56">
      <formula>AND(F113=4,G113&lt;&gt;0.5)</formula>
    </cfRule>
    <cfRule type="expression" dxfId="161" priority="57">
      <formula>AND(F113=3,G113=1)</formula>
    </cfRule>
    <cfRule type="expression" dxfId="160" priority="58">
      <formula>AND(F113=3,G113&lt;0.6)</formula>
    </cfRule>
    <cfRule type="expression" dxfId="159" priority="59">
      <formula>AND(F113=2,G113&gt;0.7,G113&lt;1.1)</formula>
    </cfRule>
    <cfRule type="expression" dxfId="158" priority="60">
      <formula>AND(F113=1,G113&gt;0,G113&lt;1)</formula>
    </cfRule>
  </conditionalFormatting>
  <conditionalFormatting sqref="G115:G116">
    <cfRule type="expression" dxfId="157" priority="49">
      <formula>AND(F115=5,G115&gt;0,G115&lt;1)</formula>
    </cfRule>
    <cfRule type="expression" dxfId="156" priority="50">
      <formula>AND(F115=4,G115&lt;&gt;0.5)</formula>
    </cfRule>
    <cfRule type="expression" dxfId="155" priority="51">
      <formula>AND(F115=3,G115=1)</formula>
    </cfRule>
    <cfRule type="expression" dxfId="154" priority="52">
      <formula>AND(F115=3,G115&lt;0.6)</formula>
    </cfRule>
    <cfRule type="expression" dxfId="153" priority="53">
      <formula>AND(F115=2,G115&gt;0.7,G115&lt;1.1)</formula>
    </cfRule>
    <cfRule type="expression" dxfId="152" priority="54">
      <formula>AND(F115=1,G115&gt;0,G115&lt;1)</formula>
    </cfRule>
  </conditionalFormatting>
  <conditionalFormatting sqref="G118:G119">
    <cfRule type="expression" dxfId="151" priority="43">
      <formula>AND(F118=5,G118&gt;0,G118&lt;1)</formula>
    </cfRule>
    <cfRule type="expression" dxfId="150" priority="44">
      <formula>AND(F118=4,G118&lt;&gt;0.5)</formula>
    </cfRule>
    <cfRule type="expression" dxfId="149" priority="45">
      <formula>AND(F118=3,G118=1)</formula>
    </cfRule>
    <cfRule type="expression" dxfId="148" priority="46">
      <formula>AND(F118=3,G118&lt;0.6)</formula>
    </cfRule>
    <cfRule type="expression" dxfId="147" priority="47">
      <formula>AND(F118=2,G118&gt;0.7,G118&lt;1.1)</formula>
    </cfRule>
    <cfRule type="expression" dxfId="146" priority="48">
      <formula>AND(F118=1,G118&gt;0,G118&lt;1)</formula>
    </cfRule>
  </conditionalFormatting>
  <conditionalFormatting sqref="G121:G122">
    <cfRule type="expression" dxfId="145" priority="37">
      <formula>AND(F121=5,G121&gt;0,G121&lt;1)</formula>
    </cfRule>
    <cfRule type="expression" dxfId="144" priority="38">
      <formula>AND(F121=4,G121&lt;&gt;0.5)</formula>
    </cfRule>
    <cfRule type="expression" dxfId="143" priority="39">
      <formula>AND(F121=3,G121=1)</formula>
    </cfRule>
    <cfRule type="expression" dxfId="142" priority="40">
      <formula>AND(F121=3,G121&lt;0.6)</formula>
    </cfRule>
    <cfRule type="expression" dxfId="141" priority="41">
      <formula>AND(F121=2,G121&gt;0.7,G121&lt;1.1)</formula>
    </cfRule>
    <cfRule type="expression" dxfId="140" priority="42">
      <formula>AND(F121=1,G121&gt;0,G121&lt;1)</formula>
    </cfRule>
  </conditionalFormatting>
  <conditionalFormatting sqref="G124:G125">
    <cfRule type="expression" dxfId="139" priority="31">
      <formula>AND(F124=5,G124&gt;0,G124&lt;1)</formula>
    </cfRule>
    <cfRule type="expression" dxfId="138" priority="32">
      <formula>AND(F124=4,G124&lt;&gt;0.5)</formula>
    </cfRule>
    <cfRule type="expression" dxfId="137" priority="33">
      <formula>AND(F124=3,G124=1)</formula>
    </cfRule>
    <cfRule type="expression" dxfId="136" priority="34">
      <formula>AND(F124=3,G124&lt;0.6)</formula>
    </cfRule>
    <cfRule type="expression" dxfId="135" priority="35">
      <formula>AND(F124=2,G124&gt;0.7,G124&lt;1.1)</formula>
    </cfRule>
    <cfRule type="expression" dxfId="134" priority="36">
      <formula>AND(F124=1,G124&gt;0,G124&lt;1)</formula>
    </cfRule>
  </conditionalFormatting>
  <conditionalFormatting sqref="G127:G128">
    <cfRule type="expression" dxfId="133" priority="25">
      <formula>AND(F127=5,G127&gt;0,G127&lt;1)</formula>
    </cfRule>
    <cfRule type="expression" dxfId="132" priority="26">
      <formula>AND(F127=4,G127&lt;&gt;0.5)</formula>
    </cfRule>
    <cfRule type="expression" dxfId="131" priority="27">
      <formula>AND(F127=3,G127=1)</formula>
    </cfRule>
    <cfRule type="expression" dxfId="130" priority="28">
      <formula>AND(F127=3,G127&lt;0.6)</formula>
    </cfRule>
    <cfRule type="expression" dxfId="129" priority="29">
      <formula>AND(F127=2,G127&gt;0.7,G127&lt;1.1)</formula>
    </cfRule>
    <cfRule type="expression" dxfId="128" priority="30">
      <formula>AND(F127=1,G127&gt;0,G127&lt;1)</formula>
    </cfRule>
  </conditionalFormatting>
  <conditionalFormatting sqref="G130:G131">
    <cfRule type="expression" dxfId="127" priority="19">
      <formula>AND(F130=5,G130&gt;0,G130&lt;1)</formula>
    </cfRule>
    <cfRule type="expression" dxfId="126" priority="20">
      <formula>AND(F130=4,G130&lt;&gt;0.5)</formula>
    </cfRule>
    <cfRule type="expression" dxfId="125" priority="21">
      <formula>AND(F130=3,G130=1)</formula>
    </cfRule>
    <cfRule type="expression" dxfId="124" priority="22">
      <formula>AND(F130=3,G130&lt;0.6)</formula>
    </cfRule>
    <cfRule type="expression" dxfId="123" priority="23">
      <formula>AND(F130=2,G130&gt;0.7,G130&lt;1.1)</formula>
    </cfRule>
    <cfRule type="expression" dxfId="122" priority="24">
      <formula>AND(F130=1,G130&gt;0,G130&lt;1)</formula>
    </cfRule>
  </conditionalFormatting>
  <conditionalFormatting sqref="G133:G134">
    <cfRule type="expression" dxfId="121" priority="13">
      <formula>AND(F133=5,G133&gt;0,G133&lt;1)</formula>
    </cfRule>
    <cfRule type="expression" dxfId="120" priority="14">
      <formula>AND(F133=4,G133&lt;&gt;0.5)</formula>
    </cfRule>
    <cfRule type="expression" dxfId="119" priority="15">
      <formula>AND(F133=3,G133=1)</formula>
    </cfRule>
    <cfRule type="expression" dxfId="118" priority="16">
      <formula>AND(F133=3,G133&lt;0.6)</formula>
    </cfRule>
    <cfRule type="expression" dxfId="117" priority="17">
      <formula>AND(F133=2,G133&gt;0.7,G133&lt;1.1)</formula>
    </cfRule>
    <cfRule type="expression" dxfId="116" priority="18">
      <formula>AND(F133=1,G133&gt;0,G133&lt;1)</formula>
    </cfRule>
  </conditionalFormatting>
  <dataValidations count="8">
    <dataValidation type="list" allowBlank="1" showInputMessage="1" showErrorMessage="1" sqref="G112">
      <formula1>$W$12:$X$12</formula1>
    </dataValidation>
    <dataValidation type="list" allowBlank="1" showInputMessage="1" showErrorMessage="1" sqref="C112:C113 C106:C109 C115:C116 C136:C137 C133:C134 C130:C131 C127:C128 C139:C140 C124:C125 C121:C122 C118:C119 C12:C87 C89:C90 C103">
      <formula1>$U$9:$V$9</formula1>
    </dataValidation>
    <dataValidation type="list" allowBlank="1" showInputMessage="1" showErrorMessage="1" sqref="E107:E109 E103 E90 E14:E87">
      <formula1>$U$10:$W$10</formula1>
    </dataValidation>
    <dataValidation type="list" allowBlank="1" showInputMessage="1" showErrorMessage="1" sqref="C91">
      <formula1>$R$13:$S$13</formula1>
    </dataValidation>
    <dataValidation type="list" allowBlank="1" showInputMessage="1" showErrorMessage="1" sqref="E91">
      <formula1>$R$8:$U$8</formula1>
    </dataValidation>
    <dataValidation type="list" allowBlank="1" showInputMessage="1" showErrorMessage="1" sqref="G12">
      <formula1>$W$12:$X$12</formula1>
    </dataValidation>
    <dataValidation type="list" allowBlank="1" showInputMessage="1" showErrorMessage="1" sqref="G14:G77 G133:G134 G113 G115:G116 G118:G119 G121:G122 G124:G125 G127:G128 G130:G131">
      <formula1>$U$11:$AA$11</formula1>
    </dataValidation>
    <dataValidation type="list" allowBlank="1" showInputMessage="1" showErrorMessage="1" sqref="E136:E137 E139:E140 E113 E115:E116 E118:E119 E121:E122 E124:E125 E127:E128 E130:E131 E133:E134">
      <formula1>$U$10:$X$10</formula1>
    </dataValidation>
  </dataValidations>
  <hyperlinks>
    <hyperlink ref="H170" r:id="rId1"/>
  </hyperlinks>
  <pageMargins left="0.7" right="0.7" top="0.75" bottom="0.75" header="0.3" footer="0.3"/>
  <pageSetup paperSize="9" scale="15"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2"/>
  <sheetViews>
    <sheetView showGridLines="0" view="pageBreakPreview" zoomScaleNormal="90" zoomScaleSheetLayoutView="100" workbookViewId="0">
      <pane ySplit="7" topLeftCell="A8" activePane="bottomLeft" state="frozen"/>
      <selection pane="bottomLeft" activeCell="B9" sqref="B9"/>
    </sheetView>
  </sheetViews>
  <sheetFormatPr defaultRowHeight="12.75" x14ac:dyDescent="0.2"/>
  <cols>
    <col min="1" max="1" width="9.42578125" style="69" customWidth="1"/>
    <col min="2" max="2" width="11.5703125" style="69" customWidth="1"/>
    <col min="3" max="3" width="15.140625" style="69" customWidth="1"/>
    <col min="4" max="4" width="12.7109375" style="70" customWidth="1"/>
    <col min="5" max="5" width="15" style="70" customWidth="1"/>
    <col min="6" max="6" width="12.28515625" style="256" customWidth="1"/>
    <col min="7" max="8" width="13.7109375" style="70" customWidth="1"/>
    <col min="9" max="9" width="18.28515625" style="70" customWidth="1"/>
    <col min="10" max="10" width="11.7109375" style="256" customWidth="1"/>
    <col min="11" max="11" width="13" style="70" hidden="1" customWidth="1"/>
    <col min="12" max="16384" width="9.140625" style="70"/>
  </cols>
  <sheetData>
    <row r="1" spans="1:12" ht="25.5" customHeight="1" x14ac:dyDescent="0.25">
      <c r="A1" s="15" t="str">
        <f>+'TABELA I'!A1</f>
        <v>Naziv tužilaštva</v>
      </c>
      <c r="B1" s="15"/>
      <c r="D1" s="313" t="str">
        <f>+'TABELA I'!D1</f>
        <v xml:space="preserve">Republičko javno tužilaštvo Republike Srpske  - Posebni odjel </v>
      </c>
      <c r="E1" s="69"/>
      <c r="F1" s="255"/>
      <c r="G1" s="69"/>
      <c r="H1" s="69"/>
      <c r="I1" s="69"/>
      <c r="J1" s="264">
        <v>2016</v>
      </c>
    </row>
    <row r="2" spans="1:12" ht="25.5" customHeight="1" x14ac:dyDescent="0.25">
      <c r="A2" s="15" t="s">
        <v>44</v>
      </c>
      <c r="B2" s="15"/>
      <c r="D2" s="71" t="str">
        <f>+'TABELA I'!G2</f>
        <v>1.1.2025. - 31.12.2025.</v>
      </c>
      <c r="E2" s="69"/>
      <c r="F2" s="255"/>
      <c r="G2" s="69"/>
      <c r="H2" s="69"/>
      <c r="I2" s="69"/>
      <c r="J2" s="262"/>
    </row>
    <row r="3" spans="1:12" ht="38.1" customHeight="1" thickBot="1" x14ac:dyDescent="0.25">
      <c r="A3" s="41" t="s">
        <v>82</v>
      </c>
      <c r="B3" s="41"/>
      <c r="C3" s="41"/>
    </row>
    <row r="4" spans="1:12" ht="23.25" customHeight="1" x14ac:dyDescent="0.2">
      <c r="A4" s="630" t="s">
        <v>37</v>
      </c>
      <c r="B4" s="632" t="s">
        <v>83</v>
      </c>
      <c r="C4" s="632"/>
      <c r="D4" s="632"/>
      <c r="E4" s="632"/>
      <c r="F4" s="632"/>
      <c r="G4" s="632" t="s">
        <v>84</v>
      </c>
      <c r="H4" s="632"/>
      <c r="I4" s="632"/>
      <c r="J4" s="632"/>
      <c r="K4" s="635" t="s">
        <v>85</v>
      </c>
    </row>
    <row r="5" spans="1:12" ht="24" customHeight="1" x14ac:dyDescent="0.2">
      <c r="A5" s="631"/>
      <c r="B5" s="637" t="s">
        <v>45</v>
      </c>
      <c r="C5" s="638" t="s">
        <v>46</v>
      </c>
      <c r="D5" s="637" t="s">
        <v>47</v>
      </c>
      <c r="E5" s="638" t="s">
        <v>48</v>
      </c>
      <c r="F5" s="639" t="s">
        <v>86</v>
      </c>
      <c r="G5" s="640" t="s">
        <v>87</v>
      </c>
      <c r="H5" s="640" t="s">
        <v>88</v>
      </c>
      <c r="I5" s="640" t="s">
        <v>200</v>
      </c>
      <c r="J5" s="639" t="s">
        <v>89</v>
      </c>
      <c r="K5" s="636"/>
    </row>
    <row r="6" spans="1:12" ht="104.25" customHeight="1" x14ac:dyDescent="0.2">
      <c r="A6" s="631"/>
      <c r="B6" s="637"/>
      <c r="C6" s="638"/>
      <c r="D6" s="637"/>
      <c r="E6" s="638"/>
      <c r="F6" s="639"/>
      <c r="G6" s="640"/>
      <c r="H6" s="640"/>
      <c r="I6" s="640"/>
      <c r="J6" s="639"/>
      <c r="K6" s="636"/>
    </row>
    <row r="7" spans="1:12" s="76" customFormat="1" ht="9.75" customHeight="1" thickBot="1" x14ac:dyDescent="0.25">
      <c r="A7" s="72" t="s">
        <v>0</v>
      </c>
      <c r="B7" s="73" t="s">
        <v>1</v>
      </c>
      <c r="C7" s="73" t="s">
        <v>2</v>
      </c>
      <c r="D7" s="74" t="s">
        <v>3</v>
      </c>
      <c r="E7" s="74" t="s">
        <v>6</v>
      </c>
      <c r="F7" s="257" t="s">
        <v>7</v>
      </c>
      <c r="G7" s="74" t="s">
        <v>9</v>
      </c>
      <c r="H7" s="74" t="s">
        <v>10</v>
      </c>
      <c r="I7" s="74" t="s">
        <v>11</v>
      </c>
      <c r="J7" s="257" t="s">
        <v>70</v>
      </c>
      <c r="K7" s="75" t="s">
        <v>91</v>
      </c>
    </row>
    <row r="8" spans="1:12" s="80" customFormat="1" ht="7.5" customHeight="1" thickBot="1" x14ac:dyDescent="0.25">
      <c r="A8" s="77"/>
      <c r="B8" s="77"/>
      <c r="C8" s="78"/>
      <c r="D8" s="79"/>
      <c r="E8" s="79"/>
      <c r="F8" s="258"/>
      <c r="G8" s="79"/>
      <c r="H8" s="79"/>
      <c r="I8" s="79"/>
      <c r="J8" s="258"/>
      <c r="K8" s="79"/>
    </row>
    <row r="9" spans="1:12" ht="30.75" customHeight="1" x14ac:dyDescent="0.2">
      <c r="A9" s="81" t="s">
        <v>92</v>
      </c>
      <c r="B9" s="82"/>
      <c r="C9" s="82"/>
      <c r="D9" s="83"/>
      <c r="E9" s="82"/>
      <c r="F9" s="263" t="str">
        <f>IF(B9+C9=0,"",(B9+C9-D9-E9)/(B9+C9))</f>
        <v/>
      </c>
      <c r="G9" s="82"/>
      <c r="H9" s="82"/>
      <c r="I9" s="82"/>
      <c r="J9" s="502" t="str">
        <f>IF(G9+H9=0,"",(G9+H9-I9)/(G9+H9))</f>
        <v/>
      </c>
      <c r="K9" s="84" t="str">
        <f>IF(F9="",(IF(J9="","",J9/2)),IF(J9="",F9/2,(F9+J9)/2))</f>
        <v/>
      </c>
    </row>
    <row r="10" spans="1:12" ht="30.75" customHeight="1" x14ac:dyDescent="0.2">
      <c r="A10" s="85" t="s">
        <v>93</v>
      </c>
      <c r="B10" s="9"/>
      <c r="C10" s="86"/>
      <c r="D10" s="9"/>
      <c r="E10" s="86"/>
      <c r="F10" s="259" t="str">
        <f t="shared" ref="F10:F31" si="0">IF(B10+C10=0,"",(B10+C10-D10-E10)/(B10+C10))</f>
        <v/>
      </c>
      <c r="G10" s="9"/>
      <c r="H10" s="9"/>
      <c r="I10" s="9"/>
      <c r="J10" s="503" t="str">
        <f>IF(G10+H10=0,"",(G10+H10-I10)/(G10+H10))</f>
        <v/>
      </c>
      <c r="K10" s="87" t="e">
        <f>IF(F10+J10=0,"",(F10+J10)/2)</f>
        <v>#VALUE!</v>
      </c>
      <c r="L10" s="88"/>
    </row>
    <row r="11" spans="1:12" ht="30.75" customHeight="1" x14ac:dyDescent="0.2">
      <c r="A11" s="89" t="s">
        <v>94</v>
      </c>
      <c r="B11" s="9"/>
      <c r="C11" s="86"/>
      <c r="D11" s="9"/>
      <c r="E11" s="86"/>
      <c r="F11" s="259" t="str">
        <f t="shared" si="0"/>
        <v/>
      </c>
      <c r="G11" s="9"/>
      <c r="H11" s="9"/>
      <c r="I11" s="9"/>
      <c r="J11" s="503" t="str">
        <f>IF(G11+H11=0,"",(G11+H11-I11)/(G11+H11))</f>
        <v/>
      </c>
      <c r="K11" s="87" t="str">
        <f t="shared" ref="K11:K31" si="1">IF(F11="",(IF(J11="","",J11/2)),IF(J11="",F11/2,(F11+J11)/2))</f>
        <v/>
      </c>
    </row>
    <row r="12" spans="1:12" ht="30.75" customHeight="1" x14ac:dyDescent="0.2">
      <c r="A12" s="89" t="s">
        <v>95</v>
      </c>
      <c r="B12" s="9"/>
      <c r="C12" s="86"/>
      <c r="D12" s="9"/>
      <c r="E12" s="86"/>
      <c r="F12" s="259" t="str">
        <f t="shared" si="0"/>
        <v/>
      </c>
      <c r="G12" s="504"/>
      <c r="H12" s="86"/>
      <c r="I12" s="86"/>
      <c r="J12" s="505"/>
      <c r="K12" s="87" t="str">
        <f t="shared" si="1"/>
        <v/>
      </c>
    </row>
    <row r="13" spans="1:12" ht="30.75" customHeight="1" x14ac:dyDescent="0.2">
      <c r="A13" s="90" t="s">
        <v>234</v>
      </c>
      <c r="B13" s="9"/>
      <c r="C13" s="86"/>
      <c r="D13" s="9"/>
      <c r="E13" s="86"/>
      <c r="F13" s="259" t="str">
        <f t="shared" si="0"/>
        <v/>
      </c>
      <c r="G13" s="9"/>
      <c r="H13" s="9"/>
      <c r="I13" s="9"/>
      <c r="J13" s="503" t="str">
        <f>IF(G13+H13=0,"",(G13+H13-I13/2)/(G13+H13))</f>
        <v/>
      </c>
      <c r="K13" s="87" t="str">
        <f t="shared" si="1"/>
        <v/>
      </c>
    </row>
    <row r="14" spans="1:12" ht="30.75" customHeight="1" x14ac:dyDescent="0.2">
      <c r="A14" s="90" t="s">
        <v>96</v>
      </c>
      <c r="B14" s="9"/>
      <c r="C14" s="86"/>
      <c r="D14" s="9"/>
      <c r="E14" s="86"/>
      <c r="F14" s="259" t="str">
        <f t="shared" si="0"/>
        <v/>
      </c>
      <c r="G14" s="9"/>
      <c r="H14" s="9"/>
      <c r="I14" s="9"/>
      <c r="J14" s="503" t="str">
        <f t="shared" ref="J14:J15" si="2">IF(G14+H14=0,"",(G14+H14-I14/2)/(G14+H14))</f>
        <v/>
      </c>
      <c r="K14" s="87" t="str">
        <f t="shared" si="1"/>
        <v/>
      </c>
    </row>
    <row r="15" spans="1:12" ht="30.75" customHeight="1" x14ac:dyDescent="0.2">
      <c r="A15" s="90" t="s">
        <v>97</v>
      </c>
      <c r="B15" s="9"/>
      <c r="C15" s="86"/>
      <c r="D15" s="9"/>
      <c r="E15" s="86"/>
      <c r="F15" s="259" t="str">
        <f t="shared" si="0"/>
        <v/>
      </c>
      <c r="G15" s="9"/>
      <c r="H15" s="9"/>
      <c r="I15" s="9"/>
      <c r="J15" s="503" t="str">
        <f t="shared" si="2"/>
        <v/>
      </c>
      <c r="K15" s="87" t="str">
        <f t="shared" si="1"/>
        <v/>
      </c>
    </row>
    <row r="16" spans="1:12" ht="30.75" customHeight="1" x14ac:dyDescent="0.2">
      <c r="A16" s="89" t="s">
        <v>98</v>
      </c>
      <c r="B16" s="9"/>
      <c r="C16" s="86"/>
      <c r="D16" s="9"/>
      <c r="E16" s="86"/>
      <c r="F16" s="259" t="str">
        <f t="shared" si="0"/>
        <v/>
      </c>
      <c r="G16" s="9"/>
      <c r="H16" s="9"/>
      <c r="I16" s="9"/>
      <c r="J16" s="503" t="str">
        <f t="shared" ref="J16:J22" si="3">IF(G16+H16=0,"",(G16+H16-I16)/(G16+H16))</f>
        <v/>
      </c>
      <c r="K16" s="87" t="str">
        <f t="shared" si="1"/>
        <v/>
      </c>
    </row>
    <row r="17" spans="1:11" ht="30.75" customHeight="1" x14ac:dyDescent="0.2">
      <c r="A17" s="89" t="s">
        <v>99</v>
      </c>
      <c r="B17" s="9"/>
      <c r="C17" s="86"/>
      <c r="D17" s="9"/>
      <c r="E17" s="86"/>
      <c r="F17" s="259" t="str">
        <f t="shared" si="0"/>
        <v/>
      </c>
      <c r="G17" s="9"/>
      <c r="H17" s="9"/>
      <c r="I17" s="9"/>
      <c r="J17" s="503" t="str">
        <f t="shared" si="3"/>
        <v/>
      </c>
      <c r="K17" s="87" t="str">
        <f t="shared" si="1"/>
        <v/>
      </c>
    </row>
    <row r="18" spans="1:11" ht="30.75" customHeight="1" x14ac:dyDescent="0.2">
      <c r="A18" s="89" t="s">
        <v>100</v>
      </c>
      <c r="B18" s="9"/>
      <c r="C18" s="86"/>
      <c r="D18" s="9"/>
      <c r="E18" s="86"/>
      <c r="F18" s="259" t="str">
        <f t="shared" si="0"/>
        <v/>
      </c>
      <c r="G18" s="9"/>
      <c r="H18" s="9"/>
      <c r="I18" s="9"/>
      <c r="J18" s="503" t="str">
        <f t="shared" si="3"/>
        <v/>
      </c>
      <c r="K18" s="87" t="str">
        <f t="shared" si="1"/>
        <v/>
      </c>
    </row>
    <row r="19" spans="1:11" ht="30.75" customHeight="1" x14ac:dyDescent="0.2">
      <c r="A19" s="89" t="s">
        <v>240</v>
      </c>
      <c r="B19" s="9"/>
      <c r="C19" s="86"/>
      <c r="D19" s="9"/>
      <c r="E19" s="86"/>
      <c r="F19" s="259" t="str">
        <f t="shared" si="0"/>
        <v/>
      </c>
      <c r="G19" s="9"/>
      <c r="H19" s="9"/>
      <c r="I19" s="9"/>
      <c r="J19" s="503" t="str">
        <f t="shared" si="3"/>
        <v/>
      </c>
      <c r="K19" s="87"/>
    </row>
    <row r="20" spans="1:11" ht="30.75" customHeight="1" x14ac:dyDescent="0.2">
      <c r="A20" s="89" t="s">
        <v>237</v>
      </c>
      <c r="B20" s="9"/>
      <c r="C20" s="86"/>
      <c r="D20" s="9"/>
      <c r="E20" s="86"/>
      <c r="F20" s="259" t="str">
        <f t="shared" si="0"/>
        <v/>
      </c>
      <c r="G20" s="9"/>
      <c r="H20" s="9"/>
      <c r="I20" s="9"/>
      <c r="J20" s="503" t="str">
        <f t="shared" si="3"/>
        <v/>
      </c>
      <c r="K20" s="87"/>
    </row>
    <row r="21" spans="1:11" ht="30.75" customHeight="1" x14ac:dyDescent="0.2">
      <c r="A21" s="89" t="s">
        <v>238</v>
      </c>
      <c r="B21" s="9"/>
      <c r="C21" s="86"/>
      <c r="D21" s="9"/>
      <c r="E21" s="86"/>
      <c r="F21" s="259" t="str">
        <f t="shared" si="0"/>
        <v/>
      </c>
      <c r="G21" s="9"/>
      <c r="H21" s="9"/>
      <c r="I21" s="9"/>
      <c r="J21" s="503" t="str">
        <f t="shared" si="3"/>
        <v/>
      </c>
      <c r="K21" s="87"/>
    </row>
    <row r="22" spans="1:11" ht="30.75" customHeight="1" x14ac:dyDescent="0.2">
      <c r="A22" s="89" t="s">
        <v>291</v>
      </c>
      <c r="B22" s="9"/>
      <c r="C22" s="86"/>
      <c r="D22" s="9"/>
      <c r="E22" s="86"/>
      <c r="F22" s="259" t="str">
        <f t="shared" si="0"/>
        <v/>
      </c>
      <c r="G22" s="9"/>
      <c r="H22" s="9"/>
      <c r="I22" s="9"/>
      <c r="J22" s="503" t="str">
        <f t="shared" si="3"/>
        <v/>
      </c>
      <c r="K22" s="87"/>
    </row>
    <row r="23" spans="1:11" ht="30.75" customHeight="1" x14ac:dyDescent="0.2">
      <c r="A23" s="90" t="s">
        <v>101</v>
      </c>
      <c r="B23" s="9"/>
      <c r="C23" s="86"/>
      <c r="D23" s="9"/>
      <c r="E23" s="86"/>
      <c r="F23" s="259" t="str">
        <f t="shared" si="0"/>
        <v/>
      </c>
      <c r="G23" s="9"/>
      <c r="H23" s="9"/>
      <c r="I23" s="9"/>
      <c r="J23" s="503" t="str">
        <f t="shared" ref="J23:J31" si="4">IF(G23+H23=0,"",(G23+H23-I23/2)/(G23+H23))</f>
        <v/>
      </c>
      <c r="K23" s="87" t="str">
        <f t="shared" si="1"/>
        <v/>
      </c>
    </row>
    <row r="24" spans="1:11" ht="30.75" customHeight="1" x14ac:dyDescent="0.2">
      <c r="A24" s="90" t="s">
        <v>102</v>
      </c>
      <c r="B24" s="9"/>
      <c r="C24" s="86"/>
      <c r="D24" s="9"/>
      <c r="E24" s="86"/>
      <c r="F24" s="259" t="str">
        <f t="shared" si="0"/>
        <v/>
      </c>
      <c r="G24" s="9"/>
      <c r="H24" s="9"/>
      <c r="I24" s="9"/>
      <c r="J24" s="503" t="str">
        <f t="shared" si="4"/>
        <v/>
      </c>
      <c r="K24" s="87" t="str">
        <f t="shared" si="1"/>
        <v/>
      </c>
    </row>
    <row r="25" spans="1:11" ht="30.75" customHeight="1" x14ac:dyDescent="0.2">
      <c r="A25" s="90" t="s">
        <v>103</v>
      </c>
      <c r="B25" s="9"/>
      <c r="C25" s="86"/>
      <c r="D25" s="9"/>
      <c r="E25" s="86"/>
      <c r="F25" s="259" t="str">
        <f t="shared" si="0"/>
        <v/>
      </c>
      <c r="G25" s="9"/>
      <c r="H25" s="9"/>
      <c r="I25" s="9"/>
      <c r="J25" s="503" t="str">
        <f t="shared" si="4"/>
        <v/>
      </c>
      <c r="K25" s="87" t="str">
        <f t="shared" si="1"/>
        <v/>
      </c>
    </row>
    <row r="26" spans="1:11" ht="30.75" customHeight="1" x14ac:dyDescent="0.2">
      <c r="A26" s="90" t="s">
        <v>104</v>
      </c>
      <c r="B26" s="9"/>
      <c r="C26" s="86"/>
      <c r="D26" s="9"/>
      <c r="E26" s="86"/>
      <c r="F26" s="259" t="str">
        <f t="shared" si="0"/>
        <v/>
      </c>
      <c r="G26" s="9"/>
      <c r="H26" s="9"/>
      <c r="I26" s="9"/>
      <c r="J26" s="503" t="str">
        <f t="shared" si="4"/>
        <v/>
      </c>
      <c r="K26" s="87" t="str">
        <f t="shared" si="1"/>
        <v/>
      </c>
    </row>
    <row r="27" spans="1:11" ht="30.75" customHeight="1" x14ac:dyDescent="0.2">
      <c r="A27" s="90" t="s">
        <v>105</v>
      </c>
      <c r="B27" s="9"/>
      <c r="C27" s="86"/>
      <c r="D27" s="9"/>
      <c r="E27" s="86"/>
      <c r="F27" s="259" t="str">
        <f t="shared" si="0"/>
        <v/>
      </c>
      <c r="G27" s="9"/>
      <c r="H27" s="9"/>
      <c r="I27" s="9"/>
      <c r="J27" s="503" t="str">
        <f t="shared" si="4"/>
        <v/>
      </c>
      <c r="K27" s="87" t="str">
        <f t="shared" si="1"/>
        <v/>
      </c>
    </row>
    <row r="28" spans="1:11" ht="30.75" customHeight="1" x14ac:dyDescent="0.2">
      <c r="A28" s="90" t="s">
        <v>106</v>
      </c>
      <c r="B28" s="9"/>
      <c r="C28" s="86"/>
      <c r="D28" s="9"/>
      <c r="E28" s="86"/>
      <c r="F28" s="259" t="str">
        <f t="shared" si="0"/>
        <v/>
      </c>
      <c r="G28" s="9"/>
      <c r="H28" s="9"/>
      <c r="I28" s="9"/>
      <c r="J28" s="503" t="str">
        <f t="shared" si="4"/>
        <v/>
      </c>
      <c r="K28" s="87" t="str">
        <f t="shared" si="1"/>
        <v/>
      </c>
    </row>
    <row r="29" spans="1:11" ht="30.75" customHeight="1" x14ac:dyDescent="0.2">
      <c r="A29" s="90" t="s">
        <v>235</v>
      </c>
      <c r="B29" s="9"/>
      <c r="C29" s="86"/>
      <c r="D29" s="9"/>
      <c r="E29" s="86"/>
      <c r="F29" s="259" t="str">
        <f t="shared" si="0"/>
        <v/>
      </c>
      <c r="G29" s="9"/>
      <c r="H29" s="9"/>
      <c r="I29" s="9"/>
      <c r="J29" s="503" t="str">
        <f t="shared" si="4"/>
        <v/>
      </c>
      <c r="K29" s="87" t="str">
        <f t="shared" si="1"/>
        <v/>
      </c>
    </row>
    <row r="30" spans="1:11" ht="30.75" customHeight="1" x14ac:dyDescent="0.2">
      <c r="A30" s="90" t="s">
        <v>107</v>
      </c>
      <c r="B30" s="9"/>
      <c r="C30" s="86"/>
      <c r="D30" s="9"/>
      <c r="E30" s="86"/>
      <c r="F30" s="259" t="str">
        <f t="shared" si="0"/>
        <v/>
      </c>
      <c r="G30" s="9"/>
      <c r="H30" s="9"/>
      <c r="I30" s="9"/>
      <c r="J30" s="503" t="str">
        <f t="shared" si="4"/>
        <v/>
      </c>
      <c r="K30" s="87" t="str">
        <f t="shared" si="1"/>
        <v/>
      </c>
    </row>
    <row r="31" spans="1:11" ht="30.75" customHeight="1" thickBot="1" x14ac:dyDescent="0.25">
      <c r="A31" s="91" t="s">
        <v>108</v>
      </c>
      <c r="B31" s="12"/>
      <c r="C31" s="92"/>
      <c r="D31" s="12"/>
      <c r="E31" s="92"/>
      <c r="F31" s="260" t="str">
        <f t="shared" si="0"/>
        <v/>
      </c>
      <c r="G31" s="12"/>
      <c r="H31" s="12"/>
      <c r="I31" s="12"/>
      <c r="J31" s="506" t="str">
        <f t="shared" si="4"/>
        <v/>
      </c>
      <c r="K31" s="93" t="str">
        <f t="shared" si="1"/>
        <v/>
      </c>
    </row>
    <row r="32" spans="1:11" ht="6.75" customHeight="1" thickBot="1" x14ac:dyDescent="0.25">
      <c r="A32" s="94"/>
      <c r="B32" s="94"/>
      <c r="C32" s="94"/>
    </row>
    <row r="33" spans="1:11" ht="30" customHeight="1" thickBot="1" x14ac:dyDescent="0.3">
      <c r="A33" s="19" t="s">
        <v>5</v>
      </c>
      <c r="B33" s="507">
        <f t="shared" ref="B33:E33" si="5">SUM(B9:B31)</f>
        <v>0</v>
      </c>
      <c r="C33" s="507">
        <f t="shared" si="5"/>
        <v>0</v>
      </c>
      <c r="D33" s="507">
        <f t="shared" si="5"/>
        <v>0</v>
      </c>
      <c r="E33" s="507">
        <f t="shared" si="5"/>
        <v>0</v>
      </c>
      <c r="F33" s="261" t="str">
        <f>IF(B33+C33=0,"",(B33+C33-D33-E33)/(B33+C33))</f>
        <v/>
      </c>
      <c r="G33" s="507">
        <f>SUM(G9:G31)</f>
        <v>0</v>
      </c>
      <c r="H33" s="507">
        <f>SUM(H9:H31)</f>
        <v>0</v>
      </c>
      <c r="I33" s="508">
        <f>SUM(I9:I31)</f>
        <v>0</v>
      </c>
      <c r="J33" s="261" t="str">
        <f>IF(G33+H33=0,"",((G33+H33-(I9+I10+I11+I12+I16+I17+I18+I19+I20+I21+I22+((I13+I14+I15+I23+I24+I25+I26+I27+I28+I29+I30+I31)/2))))/(G33+H33))</f>
        <v/>
      </c>
      <c r="K33" s="192" t="e">
        <f>AVERAGE(K9:K31)</f>
        <v>#VALUE!</v>
      </c>
    </row>
    <row r="34" spans="1:11" ht="16.5" customHeight="1" x14ac:dyDescent="0.2">
      <c r="A34" s="95"/>
      <c r="D34" s="69"/>
      <c r="E34" s="69"/>
      <c r="F34" s="255"/>
      <c r="G34" s="69"/>
      <c r="H34" s="69"/>
      <c r="I34" s="69"/>
      <c r="J34" s="255"/>
    </row>
    <row r="35" spans="1:11" ht="49.5" customHeight="1" x14ac:dyDescent="0.2">
      <c r="A35" s="633" t="s">
        <v>331</v>
      </c>
      <c r="B35" s="633"/>
      <c r="C35" s="633"/>
      <c r="D35" s="633"/>
      <c r="E35" s="633"/>
      <c r="F35" s="633"/>
      <c r="G35" s="633"/>
      <c r="H35" s="633"/>
      <c r="I35" s="633"/>
      <c r="J35" s="633"/>
    </row>
    <row r="37" spans="1:11" ht="27.75" customHeight="1" x14ac:dyDescent="0.2">
      <c r="A37" s="434" t="s">
        <v>332</v>
      </c>
      <c r="B37" s="634" t="s">
        <v>257</v>
      </c>
      <c r="C37" s="634"/>
      <c r="D37" s="634"/>
      <c r="E37" s="634"/>
      <c r="F37" s="634"/>
      <c r="G37" s="634"/>
      <c r="H37" s="634"/>
      <c r="I37" s="634"/>
      <c r="J37" s="634"/>
    </row>
    <row r="38" spans="1:11" ht="12.75" customHeight="1" x14ac:dyDescent="0.2">
      <c r="A38" s="434"/>
      <c r="B38" s="495"/>
      <c r="C38" s="495"/>
      <c r="D38" s="495"/>
      <c r="E38" s="495"/>
      <c r="F38" s="495"/>
      <c r="G38" s="495"/>
      <c r="H38" s="495"/>
      <c r="I38" s="495"/>
      <c r="J38" s="495"/>
    </row>
    <row r="39" spans="1:11" ht="25.5" customHeight="1" x14ac:dyDescent="0.2">
      <c r="A39" s="433" t="s">
        <v>333</v>
      </c>
      <c r="B39" s="629" t="s">
        <v>258</v>
      </c>
      <c r="C39" s="629"/>
      <c r="D39" s="629"/>
      <c r="E39" s="629"/>
      <c r="F39" s="629"/>
      <c r="G39" s="629"/>
      <c r="H39" s="629"/>
      <c r="I39" s="629"/>
      <c r="J39" s="629"/>
    </row>
    <row r="40" spans="1:11" ht="8.25" customHeight="1" x14ac:dyDescent="0.2">
      <c r="A40" s="509"/>
      <c r="B40" s="449"/>
      <c r="C40" s="449"/>
      <c r="D40" s="450"/>
      <c r="E40" s="450"/>
      <c r="F40" s="451"/>
      <c r="G40" s="450"/>
      <c r="H40" s="450"/>
      <c r="I40" s="450"/>
      <c r="J40" s="451"/>
    </row>
    <row r="41" spans="1:11" ht="25.5" customHeight="1" x14ac:dyDescent="0.2">
      <c r="A41" s="433" t="s">
        <v>236</v>
      </c>
      <c r="B41" s="629" t="s">
        <v>259</v>
      </c>
      <c r="C41" s="629"/>
      <c r="D41" s="629"/>
      <c r="E41" s="629"/>
      <c r="F41" s="629"/>
      <c r="G41" s="629"/>
      <c r="H41" s="629"/>
      <c r="I41" s="629"/>
      <c r="J41" s="629"/>
    </row>
    <row r="42" spans="1:11" ht="12.75" customHeight="1" x14ac:dyDescent="0.2">
      <c r="A42" s="432"/>
      <c r="B42" s="437"/>
      <c r="C42" s="437"/>
      <c r="D42" s="437"/>
      <c r="E42" s="437"/>
      <c r="F42" s="437"/>
      <c r="G42" s="437"/>
      <c r="H42" s="437"/>
      <c r="I42" s="437"/>
      <c r="J42" s="437"/>
    </row>
  </sheetData>
  <sheetProtection algorithmName="SHA-512" hashValue="k8pfXh89m8DplbFl5qy35dIVyAIcjgrOrjlccx2HXZTkAWd6mSmG0M3eCoeEKkYtqdrIjBbG4uAD2oLLlLi6OA==" saltValue="VOepIS83hG6ZKjorOfvPHg==" spinCount="100000" sheet="1" objects="1" scenarios="1"/>
  <mergeCells count="17">
    <mergeCell ref="K4:K6"/>
    <mergeCell ref="B5:B6"/>
    <mergeCell ref="C5:C6"/>
    <mergeCell ref="D5:D6"/>
    <mergeCell ref="E5:E6"/>
    <mergeCell ref="F5:F6"/>
    <mergeCell ref="G5:G6"/>
    <mergeCell ref="H5:H6"/>
    <mergeCell ref="I5:I6"/>
    <mergeCell ref="J5:J6"/>
    <mergeCell ref="B41:J41"/>
    <mergeCell ref="B39:J39"/>
    <mergeCell ref="A4:A6"/>
    <mergeCell ref="B4:F4"/>
    <mergeCell ref="G4:J4"/>
    <mergeCell ref="A35:J35"/>
    <mergeCell ref="B37:J37"/>
  </mergeCells>
  <conditionalFormatting sqref="D10:D31">
    <cfRule type="notContainsBlanks" dxfId="115" priority="1" stopIfTrue="1">
      <formula>LEN(TRIM(D10))&gt;0</formula>
    </cfRule>
    <cfRule type="cellIs" dxfId="114" priority="2" stopIfTrue="1" operator="lessThan">
      <formula>$B$33</formula>
    </cfRule>
  </conditionalFormatting>
  <pageMargins left="0.27" right="0.17" top="0.52" bottom="0.67" header="0.5" footer="0.24"/>
  <pageSetup scale="45"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AC464"/>
  <sheetViews>
    <sheetView showGridLines="0" zoomScale="95" zoomScaleNormal="95" workbookViewId="0">
      <pane ySplit="9" topLeftCell="A10" activePane="bottomLeft" state="frozen"/>
      <selection pane="bottomLeft" activeCell="H11" sqref="H11:H12"/>
    </sheetView>
  </sheetViews>
  <sheetFormatPr defaultRowHeight="12.75" x14ac:dyDescent="0.2"/>
  <cols>
    <col min="1" max="1" width="3" style="96" customWidth="1"/>
    <col min="2" max="2" width="5.7109375" style="96" customWidth="1"/>
    <col min="3" max="3" width="17.5703125" style="96" customWidth="1"/>
    <col min="4" max="6" width="12.140625" style="96" customWidth="1"/>
    <col min="7" max="7" width="17.42578125" style="96" customWidth="1"/>
    <col min="8" max="8" width="10" style="96" customWidth="1"/>
    <col min="9" max="9" width="12.85546875" style="96" customWidth="1"/>
    <col min="10" max="10" width="11.28515625" style="96" customWidth="1"/>
    <col min="11" max="11" width="12" style="96" customWidth="1"/>
    <col min="12" max="12" width="11.85546875" style="96" customWidth="1"/>
    <col min="13" max="13" width="12.7109375" style="96" customWidth="1"/>
    <col min="14" max="14" width="15" style="96" customWidth="1"/>
    <col min="15" max="15" width="12.42578125" style="96" customWidth="1"/>
    <col min="16" max="16" width="13.42578125" style="96" customWidth="1"/>
    <col min="17" max="17" width="15.85546875" style="96" customWidth="1"/>
    <col min="18" max="19" width="10.28515625" style="97" customWidth="1"/>
    <col min="20" max="20" width="10.28515625" style="98" customWidth="1"/>
    <col min="21" max="21" width="11" style="98" customWidth="1"/>
    <col min="22" max="22" width="15.5703125" style="96" customWidth="1"/>
    <col min="23" max="23" width="9.140625" style="96" hidden="1" customWidth="1"/>
    <col min="24" max="24" width="1.5703125" style="96" hidden="1" customWidth="1"/>
    <col min="25" max="29" width="9.140625" style="96" hidden="1" customWidth="1"/>
    <col min="30" max="30" width="0" style="96" hidden="1" customWidth="1"/>
    <col min="31" max="16384" width="9.140625" style="96"/>
  </cols>
  <sheetData>
    <row r="1" spans="2:24" ht="18" x14ac:dyDescent="0.25">
      <c r="B1" s="131" t="str">
        <f>+'TABELA II'!A1</f>
        <v>Naziv tužilaštva</v>
      </c>
      <c r="E1" s="312" t="str">
        <f>+'TABELA I'!D1</f>
        <v xml:space="preserve">Republičko javno tužilaštvo Republike Srpske  - Posebni odjel </v>
      </c>
    </row>
    <row r="2" spans="2:24" ht="18" x14ac:dyDescent="0.25">
      <c r="B2" s="131" t="s">
        <v>44</v>
      </c>
      <c r="E2" s="132" t="str">
        <f>+'TABELA I'!G2</f>
        <v>1.1.2025. - 31.12.2025.</v>
      </c>
      <c r="S2" s="447"/>
      <c r="T2" s="104"/>
      <c r="U2" s="104"/>
    </row>
    <row r="3" spans="2:24" ht="16.5" x14ac:dyDescent="0.25">
      <c r="B3" s="725" t="s">
        <v>247</v>
      </c>
      <c r="C3" s="726"/>
      <c r="D3" s="726"/>
      <c r="E3" s="726"/>
      <c r="F3" s="726"/>
      <c r="G3" s="726"/>
      <c r="H3" s="726"/>
      <c r="I3" s="726"/>
      <c r="J3" s="726"/>
      <c r="K3" s="726"/>
      <c r="L3" s="726"/>
      <c r="M3" s="726"/>
      <c r="N3" s="726"/>
      <c r="O3" s="726"/>
      <c r="P3" s="726"/>
      <c r="Q3" s="726"/>
      <c r="R3" s="726"/>
      <c r="S3" s="726"/>
      <c r="T3" s="726"/>
      <c r="U3" s="726"/>
      <c r="V3" s="726"/>
    </row>
    <row r="4" spans="2:24" ht="6" customHeight="1" thickBot="1" x14ac:dyDescent="0.25"/>
    <row r="5" spans="2:24" s="120" customFormat="1" ht="33" customHeight="1" x14ac:dyDescent="0.2">
      <c r="B5" s="727" t="s">
        <v>57</v>
      </c>
      <c r="C5" s="729" t="s">
        <v>207</v>
      </c>
      <c r="D5" s="729" t="s">
        <v>109</v>
      </c>
      <c r="E5" s="731" t="s">
        <v>254</v>
      </c>
      <c r="F5" s="729" t="s">
        <v>260</v>
      </c>
      <c r="G5" s="729" t="s">
        <v>129</v>
      </c>
      <c r="H5" s="729" t="s">
        <v>45</v>
      </c>
      <c r="I5" s="734" t="s">
        <v>46</v>
      </c>
      <c r="J5" s="729" t="s">
        <v>47</v>
      </c>
      <c r="K5" s="734" t="s">
        <v>48</v>
      </c>
      <c r="L5" s="744" t="s">
        <v>110</v>
      </c>
      <c r="M5" s="744" t="s">
        <v>318</v>
      </c>
      <c r="N5" s="746" t="s">
        <v>319</v>
      </c>
      <c r="O5" s="749" t="s">
        <v>87</v>
      </c>
      <c r="P5" s="749" t="s">
        <v>111</v>
      </c>
      <c r="Q5" s="749" t="s">
        <v>201</v>
      </c>
      <c r="R5" s="736" t="s">
        <v>299</v>
      </c>
      <c r="S5" s="736" t="s">
        <v>320</v>
      </c>
      <c r="T5" s="738" t="s">
        <v>321</v>
      </c>
      <c r="U5" s="740" t="s">
        <v>321</v>
      </c>
      <c r="V5" s="742" t="s">
        <v>112</v>
      </c>
    </row>
    <row r="6" spans="2:24" s="120" customFormat="1" ht="33" customHeight="1" x14ac:dyDescent="0.2">
      <c r="B6" s="728"/>
      <c r="C6" s="730"/>
      <c r="D6" s="730"/>
      <c r="E6" s="732"/>
      <c r="F6" s="730"/>
      <c r="G6" s="730"/>
      <c r="H6" s="730"/>
      <c r="I6" s="735"/>
      <c r="J6" s="730"/>
      <c r="K6" s="735"/>
      <c r="L6" s="745"/>
      <c r="M6" s="745"/>
      <c r="N6" s="747"/>
      <c r="O6" s="750"/>
      <c r="P6" s="750"/>
      <c r="Q6" s="750"/>
      <c r="R6" s="737"/>
      <c r="S6" s="737"/>
      <c r="T6" s="739"/>
      <c r="U6" s="741"/>
      <c r="V6" s="743"/>
    </row>
    <row r="7" spans="2:24" s="120" customFormat="1" ht="33" customHeight="1" x14ac:dyDescent="0.2">
      <c r="B7" s="728"/>
      <c r="C7" s="730"/>
      <c r="D7" s="730"/>
      <c r="E7" s="732"/>
      <c r="F7" s="730"/>
      <c r="G7" s="730"/>
      <c r="H7" s="730"/>
      <c r="I7" s="735"/>
      <c r="J7" s="730"/>
      <c r="K7" s="735"/>
      <c r="L7" s="745"/>
      <c r="M7" s="745"/>
      <c r="N7" s="747"/>
      <c r="O7" s="750"/>
      <c r="P7" s="750"/>
      <c r="Q7" s="750"/>
      <c r="R7" s="737"/>
      <c r="S7" s="737"/>
      <c r="T7" s="739"/>
      <c r="U7" s="741"/>
      <c r="V7" s="743"/>
    </row>
    <row r="8" spans="2:24" s="120" customFormat="1" ht="9" customHeight="1" x14ac:dyDescent="0.2">
      <c r="B8" s="728"/>
      <c r="C8" s="730"/>
      <c r="D8" s="730"/>
      <c r="E8" s="733"/>
      <c r="F8" s="730"/>
      <c r="G8" s="730"/>
      <c r="H8" s="730"/>
      <c r="I8" s="735"/>
      <c r="J8" s="730"/>
      <c r="K8" s="735"/>
      <c r="L8" s="745"/>
      <c r="M8" s="745"/>
      <c r="N8" s="748"/>
      <c r="O8" s="750"/>
      <c r="P8" s="750"/>
      <c r="Q8" s="750"/>
      <c r="R8" s="737"/>
      <c r="S8" s="737"/>
      <c r="T8" s="739"/>
      <c r="U8" s="741"/>
      <c r="V8" s="743"/>
    </row>
    <row r="9" spans="2:24" s="103" customFormat="1" ht="9" customHeight="1" thickBot="1" x14ac:dyDescent="0.25">
      <c r="B9" s="99" t="s">
        <v>0</v>
      </c>
      <c r="C9" s="100" t="s">
        <v>1</v>
      </c>
      <c r="D9" s="100" t="s">
        <v>2</v>
      </c>
      <c r="E9" s="100" t="s">
        <v>3</v>
      </c>
      <c r="F9" s="100" t="s">
        <v>6</v>
      </c>
      <c r="G9" s="100" t="s">
        <v>7</v>
      </c>
      <c r="H9" s="100" t="s">
        <v>9</v>
      </c>
      <c r="I9" s="100" t="s">
        <v>10</v>
      </c>
      <c r="J9" s="100" t="s">
        <v>11</v>
      </c>
      <c r="K9" s="100" t="s">
        <v>70</v>
      </c>
      <c r="L9" s="100" t="s">
        <v>71</v>
      </c>
      <c r="M9" s="101" t="s">
        <v>72</v>
      </c>
      <c r="N9" s="100" t="s">
        <v>73</v>
      </c>
      <c r="O9" s="100" t="s">
        <v>74</v>
      </c>
      <c r="P9" s="100" t="s">
        <v>75</v>
      </c>
      <c r="Q9" s="101" t="s">
        <v>76</v>
      </c>
      <c r="R9" s="170" t="s">
        <v>77</v>
      </c>
      <c r="S9" s="170" t="s">
        <v>78</v>
      </c>
      <c r="T9" s="170" t="s">
        <v>90</v>
      </c>
      <c r="U9" s="102" t="s">
        <v>113</v>
      </c>
      <c r="V9" s="101" t="s">
        <v>114</v>
      </c>
    </row>
    <row r="10" spans="2:24" ht="9" customHeight="1" thickBot="1" x14ac:dyDescent="0.25">
      <c r="T10" s="104"/>
      <c r="X10" s="96" t="s">
        <v>116</v>
      </c>
    </row>
    <row r="11" spans="2:24" ht="12.95" customHeight="1" x14ac:dyDescent="0.2">
      <c r="B11" s="701">
        <v>1</v>
      </c>
      <c r="C11" s="703" t="str">
        <f>IF('TABELA I'!B12="","",'TABELA I'!B12)</f>
        <v/>
      </c>
      <c r="D11" s="705" t="s">
        <v>287</v>
      </c>
      <c r="E11" s="665"/>
      <c r="F11" s="653" t="s">
        <v>189</v>
      </c>
      <c r="G11" s="105" t="s">
        <v>298</v>
      </c>
      <c r="H11" s="655"/>
      <c r="I11" s="655"/>
      <c r="J11" s="655"/>
      <c r="K11" s="655"/>
      <c r="L11" s="657" t="str">
        <f>IF((H11+I11)=0,"",(H11+I11-J11-K11)/(H11+I11))</f>
        <v/>
      </c>
      <c r="M11" s="657" t="str">
        <f>IF((H11+I11)=0,"",(J11+K11)/(H11+I11))</f>
        <v/>
      </c>
      <c r="N11" s="659" t="str">
        <f>IF(F11="Nije ocijenjen ili Nema obavezu neposredno raditi na predmetima","",IF(F11="Ocijenjen",IF(H11+I11=0,"",IF(M11&lt;0.0001,14,IF(M11&lt;0.0301,11,IF(M11&lt;0.0601,7,IF(M11&lt;=0.1,4,IF(M11&gt;1,0,))))))))</f>
        <v/>
      </c>
      <c r="O11" s="510"/>
      <c r="P11" s="510"/>
      <c r="Q11" s="510"/>
      <c r="R11" s="511" t="str">
        <f>IF(O11+P11=0,"",(O11+P11-Q11)/(O11+P11))</f>
        <v/>
      </c>
      <c r="S11" s="512" t="str">
        <f>IF(O11+P11=0,"",(Q11)/(O11+P11))</f>
        <v/>
      </c>
      <c r="T11" s="513" t="str">
        <f>IF(F11="Nije ocijenjen ili Nema obavezu neposredno raditi na predmetima","",IF(F11="Ocijenjen",IF(O11+P11=0,"",IF(S11&lt;0.0251,14,IF(S11&lt;0.0501,11,IF(S11&lt;0.0751,7,IF(S11&lt;=0.1,4,IF(SL11&gt;1,0,))))))))</f>
        <v/>
      </c>
      <c r="U11" s="707" t="str">
        <f>IF(F11="Nije ocijenjen ili Nema obavezu neposredno raditi na predmetima","",IF(F11="Ocijenjen",IF(O12+P12=0,T11,IF(O11+P11=0,T12,(T11+T12)/2))))</f>
        <v/>
      </c>
      <c r="V11" s="643" t="str">
        <f>IF(F11="Nije ocijenjen ili Nema obavezu neposredno raditi na predmetima","",IF(F11="Ocijenjen",IF(U11="",N11,IF(N11="",U11,((N11+U11)/2)))))</f>
        <v/>
      </c>
      <c r="X11" s="96" t="s">
        <v>189</v>
      </c>
    </row>
    <row r="12" spans="2:24" ht="12.95" customHeight="1" thickBot="1" x14ac:dyDescent="0.25">
      <c r="B12" s="702"/>
      <c r="C12" s="704"/>
      <c r="D12" s="706"/>
      <c r="E12" s="666"/>
      <c r="F12" s="654"/>
      <c r="G12" s="106" t="s">
        <v>265</v>
      </c>
      <c r="H12" s="656"/>
      <c r="I12" s="656"/>
      <c r="J12" s="656"/>
      <c r="K12" s="656"/>
      <c r="L12" s="658"/>
      <c r="M12" s="658"/>
      <c r="N12" s="660"/>
      <c r="O12" s="514"/>
      <c r="P12" s="514"/>
      <c r="Q12" s="514"/>
      <c r="R12" s="515" t="str">
        <f>IF(O12+P12=0,"",(O12+P12-Q12)/(O12+P12))</f>
        <v/>
      </c>
      <c r="S12" s="516" t="str">
        <f>IF(O12+P12=0,"",(Q12)/(O12+P12))</f>
        <v/>
      </c>
      <c r="T12" s="517" t="str">
        <f>IF(F11="Nije ocijenjen ili Nema obavezu neposredno raditi na predmetima","",IF(F11="Ocijenjen",IF(O12+P12=0,"",IF(S12&lt;0.0301,14,IF(S12&lt;0.0601,11,IF(S12&lt;0.101,7,IF(S12&lt;=0.2,4,IF(SL12&gt;2,0,))))))))</f>
        <v/>
      </c>
      <c r="U12" s="708" t="e">
        <f>+(T9+U10)/2</f>
        <v>#VALUE!</v>
      </c>
      <c r="V12" s="644"/>
    </row>
    <row r="13" spans="2:24" ht="12.95" customHeight="1" x14ac:dyDescent="0.2">
      <c r="B13" s="679">
        <v>2</v>
      </c>
      <c r="C13" s="647" t="str">
        <f>IF('TABELA I'!B14="","",'TABELA I'!B14)</f>
        <v/>
      </c>
      <c r="D13" s="675"/>
      <c r="E13" s="703" t="str">
        <f>IF('TABELA I'!D14="","",'TABELA I'!D14)</f>
        <v/>
      </c>
      <c r="F13" s="653" t="s">
        <v>115</v>
      </c>
      <c r="G13" s="105" t="s">
        <v>298</v>
      </c>
      <c r="H13" s="655"/>
      <c r="I13" s="655"/>
      <c r="J13" s="655"/>
      <c r="K13" s="655"/>
      <c r="L13" s="657" t="str">
        <f>IF((H13+I13)=0,"",(H13+I13-J13-K13)/(H13+I13))</f>
        <v/>
      </c>
      <c r="M13" s="657" t="str">
        <f>IF((H13+I13)=0,"",(J13+K13)/(H13+I13))</f>
        <v/>
      </c>
      <c r="N13" s="659" t="str">
        <f>IF(F13="Nije ocijenjen","",IF(F13="Ocijenjen",IF(H13+I13=0,"",IF(D13="Tužilac",IF(M13&lt;0.0001,50,IF(M13&lt;0.0301,40,IF(M13&lt;0.0601,25,IF(M13&lt;=0.1,15,IF(M13&gt;0.1,0,))))),IF(M13&lt;0.0001,20,IF(M13&lt;0.0301,15,IF(M13&lt;0.0601,10,IF(M13&lt;=0.1,5,IF(M13&gt;0.1,0,)))))))))</f>
        <v/>
      </c>
      <c r="O13" s="510"/>
      <c r="P13" s="510"/>
      <c r="Q13" s="510"/>
      <c r="R13" s="511" t="str">
        <f>IF(O13+P13=0,"",(O13+P13-Q13)/(O13+P13))</f>
        <v/>
      </c>
      <c r="S13" s="512" t="str">
        <f t="shared" ref="S13" si="0">IF(O13+P13=0,"",(Q13)/(O13+P13))</f>
        <v/>
      </c>
      <c r="T13" s="513" t="str">
        <f>IF(F13="Nije ocijenjen","",IF(F13="Ocijenjen",IF(O13+P13=0,"",IF(D13="Tužilac",IF(S13&lt;0.0251,50,IF(S13&lt;0.0501,40,IF(S13&lt;0.0751,25,IF(S13&lt;=0.1,15,IF(S13&gt;0.1,0,))))),IF(S13&lt;0.0251,20,IF(S13&lt;0.0501,15,IF(S13&lt;0.0751,10,IF(S13&lt;=0.1,5,IF(S13&gt;0.1,0,)))))))))</f>
        <v/>
      </c>
      <c r="U13" s="641" t="str">
        <f>IF(F13="Nije ocijenjen","",IF(F13="Ocijenjen",IF(O14+P14=0,T13,IF(O13+P13=0,T14,(T13+T14)/2))))</f>
        <v/>
      </c>
      <c r="V13" s="643" t="str">
        <f>IF(F13="Nije ocijenjen","",IF(F13="Ocijenjen",IF(U13="",N13,IF(N13="",U13,((N13+U13)/2)))))</f>
        <v/>
      </c>
      <c r="X13" s="96" t="s">
        <v>68</v>
      </c>
    </row>
    <row r="14" spans="2:24" ht="12.95" customHeight="1" thickBot="1" x14ac:dyDescent="0.25">
      <c r="B14" s="680"/>
      <c r="C14" s="648"/>
      <c r="D14" s="676"/>
      <c r="E14" s="704"/>
      <c r="F14" s="654"/>
      <c r="G14" s="106" t="s">
        <v>265</v>
      </c>
      <c r="H14" s="656"/>
      <c r="I14" s="656"/>
      <c r="J14" s="656"/>
      <c r="K14" s="656"/>
      <c r="L14" s="658"/>
      <c r="M14" s="658"/>
      <c r="N14" s="660" t="e">
        <f>IF(#REF!="Nije ocijenjen","",IF(#REF!="Ocijenjen",IF(B14+C14=0,"",IF(#REF!="Tužilac",IF(M14&lt;0.031,40,IF(M14&lt;0.061,30,IF(M14&lt;0.101,20,IF(M14&lt;=0.2,10,IF(M14&lt;=1,0,))))),IF(M14&lt;0.031,20,IF(M14&lt;0.061,15,IF(M14&lt;0.101,10,IF(M14&lt;=0.2,5,IF(M14&lt;=1,0,)))))))))</f>
        <v>#REF!</v>
      </c>
      <c r="O14" s="514"/>
      <c r="P14" s="514"/>
      <c r="Q14" s="514"/>
      <c r="R14" s="515" t="str">
        <f>IF(O14+P14=0,"",(O14+P14-Q14)/(O14+P14))</f>
        <v/>
      </c>
      <c r="S14" s="516" t="str">
        <f>IF(O14+P14=0,"",(Q14)/(O14+P14))</f>
        <v/>
      </c>
      <c r="T14" s="517" t="str">
        <f>IF(F13="Nije ocijenjen","",IF(F13="Ocijenjen",IF(O14+P14=0,"",IF(D13="Tužilac",IF(S14&lt;0.0301,50,IF(S14&lt;0.0601,40,IF(S14&lt;0.1001,25,IF(S14&lt;=0.2,15,IF(S14&gt;0.2,0,))))),IF(S14&lt;0.0301,20,IF(S14&lt;0.0601,15,IF(S14&lt;0.1001,10,IF(S14&lt;=0.2,5,IF(S14&gt;0.2,0,)))))))))</f>
        <v/>
      </c>
      <c r="U14" s="642" t="e">
        <f>+(T11+U12)/2</f>
        <v>#VALUE!</v>
      </c>
      <c r="V14" s="644"/>
      <c r="X14" s="96" t="s">
        <v>208</v>
      </c>
    </row>
    <row r="15" spans="2:24" ht="12.95" customHeight="1" x14ac:dyDescent="0.2">
      <c r="B15" s="701">
        <v>3</v>
      </c>
      <c r="C15" s="703" t="str">
        <f>IF('TABELA I'!B15="","",'TABELA I'!B15)</f>
        <v/>
      </c>
      <c r="D15" s="675"/>
      <c r="E15" s="703" t="str">
        <f>IF('TABELA I'!D15="","",'TABELA I'!D15)</f>
        <v/>
      </c>
      <c r="F15" s="653" t="s">
        <v>115</v>
      </c>
      <c r="G15" s="105" t="s">
        <v>298</v>
      </c>
      <c r="H15" s="655"/>
      <c r="I15" s="655"/>
      <c r="J15" s="655"/>
      <c r="K15" s="655"/>
      <c r="L15" s="657" t="str">
        <f t="shared" ref="L15" si="1">IF((H15+I15)=0,"",(H15+I15-J15-K15)/(H15+I15))</f>
        <v/>
      </c>
      <c r="M15" s="657" t="str">
        <f t="shared" ref="M15" si="2">IF((H15+I15)=0,"",(J15+K15)/(H15+I15))</f>
        <v/>
      </c>
      <c r="N15" s="659" t="str">
        <f t="shared" ref="N15" si="3">IF(F15="Nije ocijenjen","",IF(F15="Ocijenjen",IF(H15+I15=0,"",IF(D15="Tužilac",IF(M15&lt;0.0001,50,IF(M15&lt;0.0301,40,IF(M15&lt;0.0601,25,IF(M15&lt;=0.1,15,IF(M15&gt;0.1,0,))))),IF(M15&lt;0.0001,20,IF(M15&lt;0.0301,15,IF(M15&lt;0.0601,10,IF(M15&lt;=0.1,5,IF(M15&gt;0.1,0,)))))))))</f>
        <v/>
      </c>
      <c r="O15" s="510"/>
      <c r="P15" s="510"/>
      <c r="Q15" s="510"/>
      <c r="R15" s="511" t="str">
        <f t="shared" ref="R15:R78" si="4">IF(O15+P15=0,"",(O15+P15-Q15)/(O15+P15))</f>
        <v/>
      </c>
      <c r="S15" s="512" t="str">
        <f t="shared" ref="S15:S78" si="5">IF(O15+P15=0,"",(Q15)/(O15+P15))</f>
        <v/>
      </c>
      <c r="T15" s="513" t="str">
        <f>IF(F15="Nije ocijenjen","",IF(F15="Ocijenjen",IF(O15+P15=0,"",IF(D15="Tužilac",IF(S15&lt;0.0251,50,IF(S15&lt;0.0501,40,IF(S15&lt;0.0751,25,IF(S15&lt;=0.1,15,IF(S15&gt;0.1,0,))))),IF(S15&lt;0.0251,20,IF(S15&lt;0.0501,15,IF(S15&lt;0.0751,10,IF(S15&lt;=0.1,5,IF(S15&gt;0.1,0,)))))))))</f>
        <v/>
      </c>
      <c r="U15" s="641" t="str">
        <f t="shared" ref="U15" si="6">IF(F15="Nije ocijenjen","",IF(F15="Ocijenjen",IF(O16+P16=0,T15,IF(O15+P15=0,T16,(T15+T16)/2))))</f>
        <v/>
      </c>
      <c r="V15" s="643" t="str">
        <f t="shared" ref="V15" si="7">IF(F15="Nije ocijenjen","",IF(F15="Ocijenjen",IF(U15="",N15,IF(N15="",U15,((N15+U15)/2)))))</f>
        <v/>
      </c>
      <c r="X15" s="96" t="s">
        <v>266</v>
      </c>
    </row>
    <row r="16" spans="2:24" ht="12.95" customHeight="1" thickBot="1" x14ac:dyDescent="0.25">
      <c r="B16" s="702"/>
      <c r="C16" s="704"/>
      <c r="D16" s="676"/>
      <c r="E16" s="704"/>
      <c r="F16" s="654"/>
      <c r="G16" s="106" t="s">
        <v>265</v>
      </c>
      <c r="H16" s="656"/>
      <c r="I16" s="656"/>
      <c r="J16" s="656"/>
      <c r="K16" s="656"/>
      <c r="L16" s="658"/>
      <c r="M16" s="658"/>
      <c r="N16" s="660" t="e">
        <f>IF(#REF!="Nije ocijenjen","",IF(#REF!="Ocijenjen",IF(B16+C16=0,"",IF(#REF!="Tužilac",IF(M16&lt;0.031,40,IF(M16&lt;0.061,30,IF(M16&lt;0.101,20,IF(M16&lt;=0.2,10,IF(M16&lt;=1,0,))))),IF(M16&lt;0.031,20,IF(M16&lt;0.061,15,IF(M16&lt;0.101,10,IF(M16&lt;=0.2,5,IF(M16&lt;=1,0,)))))))))</f>
        <v>#REF!</v>
      </c>
      <c r="O16" s="514"/>
      <c r="P16" s="514"/>
      <c r="Q16" s="514"/>
      <c r="R16" s="515" t="str">
        <f t="shared" si="4"/>
        <v/>
      </c>
      <c r="S16" s="516" t="str">
        <f t="shared" si="5"/>
        <v/>
      </c>
      <c r="T16" s="517" t="str">
        <f>IF(F15="Nije ocijenjen","",IF(F15="Ocijenjen",IF(O16+P16=0,"",IF(D15="Tužilac",IF(S16&lt;0.0301,50,IF(S16&lt;0.0601,40,IF(S16&lt;0.1001,25,IF(S16&lt;=0.2,15,IF(S16&gt;0.2,0,))))),IF(S16&lt;0.0301,20,IF(S16&lt;0.0601,15,IF(S16&lt;0.1001,10,IF(S16&lt;=0.2,5,IF(S16&gt;0.2,0,)))))))))</f>
        <v/>
      </c>
      <c r="U16" s="642" t="e">
        <f t="shared" ref="U16" si="8">+(T13+U14)/2</f>
        <v>#VALUE!</v>
      </c>
      <c r="V16" s="644"/>
    </row>
    <row r="17" spans="2:24" ht="12.95" customHeight="1" x14ac:dyDescent="0.2">
      <c r="B17" s="701">
        <v>4</v>
      </c>
      <c r="C17" s="703" t="str">
        <f>IF('TABELA I'!B16="","",'TABELA I'!B16)</f>
        <v/>
      </c>
      <c r="D17" s="675"/>
      <c r="E17" s="703" t="str">
        <f>IF('TABELA I'!D16="","",'TABELA I'!D16)</f>
        <v/>
      </c>
      <c r="F17" s="653" t="s">
        <v>115</v>
      </c>
      <c r="G17" s="105" t="s">
        <v>298</v>
      </c>
      <c r="H17" s="655"/>
      <c r="I17" s="655"/>
      <c r="J17" s="655"/>
      <c r="K17" s="655"/>
      <c r="L17" s="657" t="str">
        <f t="shared" ref="L17" si="9">IF((H17+I17)=0,"",(H17+I17-J17-K17)/(H17+I17))</f>
        <v/>
      </c>
      <c r="M17" s="657" t="str">
        <f t="shared" ref="M17" si="10">IF((H17+I17)=0,"",(J17+K17)/(H17+I17))</f>
        <v/>
      </c>
      <c r="N17" s="659" t="str">
        <f t="shared" ref="N17" si="11">IF(F17="Nije ocijenjen","",IF(F17="Ocijenjen",IF(H17+I17=0,"",IF(D17="Tužilac",IF(M17&lt;0.0001,50,IF(M17&lt;0.0301,40,IF(M17&lt;0.0601,25,IF(M17&lt;=0.1,15,IF(M17&gt;0.1,0,))))),IF(M17&lt;0.0001,20,IF(M17&lt;0.0301,15,IF(M17&lt;0.0601,10,IF(M17&lt;=0.1,5,IF(M17&gt;0.1,0,)))))))))</f>
        <v/>
      </c>
      <c r="O17" s="510"/>
      <c r="P17" s="510"/>
      <c r="Q17" s="510"/>
      <c r="R17" s="511" t="str">
        <f t="shared" si="4"/>
        <v/>
      </c>
      <c r="S17" s="512" t="str">
        <f t="shared" si="5"/>
        <v/>
      </c>
      <c r="T17" s="513" t="str">
        <f t="shared" ref="T17" si="12">IF(F17="Nije ocijenjen","",IF(F17="Ocijenjen",IF(O17+P17=0,"",IF(D17="Tužilac",IF(S17&lt;0.0251,50,IF(S17&lt;0.0501,40,IF(S17&lt;0.0751,25,IF(S17&lt;=0.1,15,IF(S17&gt;0.1,0,))))),IF(S17&lt;0.0251,20,IF(S17&lt;0.0501,15,IF(S17&lt;0.0751,10,IF(S17&lt;=0.1,5,IF(S17&gt;0.1,0,)))))))))</f>
        <v/>
      </c>
      <c r="U17" s="641" t="str">
        <f t="shared" ref="U17:U79" si="13">IF(F17="Nije ocijenjen","",IF(F17="Ocijenjen",IF(O18+P18=0,T17,IF(O17+P17=0,T18,(T17+T18)/2))))</f>
        <v/>
      </c>
      <c r="V17" s="643" t="str">
        <f t="shared" ref="V17" si="14">IF(F17="Nije ocijenjen","",IF(F17="Ocijenjen",IF(U17="",N17,IF(N17="",U17,((N17+U17)/2)))))</f>
        <v/>
      </c>
    </row>
    <row r="18" spans="2:24" ht="12.95" customHeight="1" thickBot="1" x14ac:dyDescent="0.25">
      <c r="B18" s="702"/>
      <c r="C18" s="704"/>
      <c r="D18" s="676"/>
      <c r="E18" s="704"/>
      <c r="F18" s="654"/>
      <c r="G18" s="106" t="s">
        <v>265</v>
      </c>
      <c r="H18" s="656"/>
      <c r="I18" s="656"/>
      <c r="J18" s="656"/>
      <c r="K18" s="656"/>
      <c r="L18" s="658"/>
      <c r="M18" s="658"/>
      <c r="N18" s="660" t="e">
        <f>IF(#REF!="Nije ocijenjen","",IF(#REF!="Ocijenjen",IF(B18+C18=0,"",IF(#REF!="Tužilac",IF(M18&lt;0.031,40,IF(M18&lt;0.061,30,IF(M18&lt;0.101,20,IF(M18&lt;=0.2,10,IF(M18&lt;=1,0,))))),IF(M18&lt;0.031,20,IF(M18&lt;0.061,15,IF(M18&lt;0.101,10,IF(M18&lt;=0.2,5,IF(M18&lt;=1,0,)))))))))</f>
        <v>#REF!</v>
      </c>
      <c r="O18" s="514"/>
      <c r="P18" s="514"/>
      <c r="Q18" s="514"/>
      <c r="R18" s="515" t="str">
        <f t="shared" si="4"/>
        <v/>
      </c>
      <c r="S18" s="516" t="str">
        <f t="shared" si="5"/>
        <v/>
      </c>
      <c r="T18" s="517" t="str">
        <f t="shared" ref="T18" si="15">IF(F17="Nije ocijenjen","",IF(F17="Ocijenjen",IF(O18+P18=0,"",IF(D17="Tužilac",IF(S18&lt;0.0301,50,IF(S18&lt;0.0601,40,IF(S18&lt;0.1001,25,IF(S18&lt;=0.2,15,IF(S18&gt;0.2,0,))))),IF(S18&lt;0.0301,20,IF(S18&lt;0.0601,15,IF(S18&lt;0.1001,10,IF(S18&lt;=0.2,5,IF(S18&gt;0.2,0,)))))))))</f>
        <v/>
      </c>
      <c r="U18" s="642" t="e">
        <f t="shared" ref="U18:U80" si="16">+(T15+U16)/2</f>
        <v>#VALUE!</v>
      </c>
      <c r="V18" s="644"/>
      <c r="X18" s="96" t="s">
        <v>116</v>
      </c>
    </row>
    <row r="19" spans="2:24" ht="12.95" customHeight="1" x14ac:dyDescent="0.2">
      <c r="B19" s="679">
        <v>5</v>
      </c>
      <c r="C19" s="647" t="str">
        <f>IF('TABELA I'!B17="","",'TABELA I'!B17)</f>
        <v/>
      </c>
      <c r="D19" s="675"/>
      <c r="E19" s="647" t="str">
        <f>IF('TABELA I'!D17="","",'TABELA I'!D17)</f>
        <v/>
      </c>
      <c r="F19" s="653" t="s">
        <v>115</v>
      </c>
      <c r="G19" s="105" t="s">
        <v>298</v>
      </c>
      <c r="H19" s="655"/>
      <c r="I19" s="655"/>
      <c r="J19" s="655"/>
      <c r="K19" s="655"/>
      <c r="L19" s="657" t="str">
        <f t="shared" ref="L19" si="17">IF((H19+I19)=0,"",(H19+I19-J19-K19)/(H19+I19))</f>
        <v/>
      </c>
      <c r="M19" s="657" t="str">
        <f t="shared" ref="M19" si="18">IF((H19+I19)=0,"",(J19+K19)/(H19+I19))</f>
        <v/>
      </c>
      <c r="N19" s="659" t="str">
        <f t="shared" ref="N19" si="19">IF(F19="Nije ocijenjen","",IF(F19="Ocijenjen",IF(H19+I19=0,"",IF(D19="Tužilac",IF(M19&lt;0.0001,50,IF(M19&lt;0.0301,40,IF(M19&lt;0.0601,25,IF(M19&lt;=0.1,15,IF(M19&gt;0.1,0,))))),IF(M19&lt;0.0001,20,IF(M19&lt;0.0301,15,IF(M19&lt;0.0601,10,IF(M19&lt;=0.1,5,IF(M19&gt;0.1,0,)))))))))</f>
        <v/>
      </c>
      <c r="O19" s="510"/>
      <c r="P19" s="510"/>
      <c r="Q19" s="510"/>
      <c r="R19" s="511" t="str">
        <f t="shared" si="4"/>
        <v/>
      </c>
      <c r="S19" s="512" t="str">
        <f t="shared" si="5"/>
        <v/>
      </c>
      <c r="T19" s="513" t="str">
        <f t="shared" ref="T19" si="20">IF(F19="Nije ocijenjen","",IF(F19="Ocijenjen",IF(O19+P19=0,"",IF(D19="Tužilac",IF(S19&lt;0.0251,50,IF(S19&lt;0.0501,40,IF(S19&lt;0.0751,25,IF(S19&lt;=0.1,15,IF(S19&gt;0.1,0,))))),IF(S19&lt;0.0251,20,IF(S19&lt;0.0501,15,IF(S19&lt;0.0751,10,IF(S19&lt;=0.1,5,IF(S19&gt;0.1,0,)))))))))</f>
        <v/>
      </c>
      <c r="U19" s="641" t="str">
        <f t="shared" si="13"/>
        <v/>
      </c>
      <c r="V19" s="643" t="str">
        <f t="shared" ref="V19" si="21">IF(F19="Nije ocijenjen","",IF(F19="Ocijenjen",IF(U19="",N19,IF(N19="",U19,((N19+U19)/2)))))</f>
        <v/>
      </c>
      <c r="X19" s="96" t="s">
        <v>115</v>
      </c>
    </row>
    <row r="20" spans="2:24" ht="12.95" customHeight="1" thickBot="1" x14ac:dyDescent="0.25">
      <c r="B20" s="680"/>
      <c r="C20" s="648"/>
      <c r="D20" s="676"/>
      <c r="E20" s="648"/>
      <c r="F20" s="654"/>
      <c r="G20" s="106" t="s">
        <v>265</v>
      </c>
      <c r="H20" s="656"/>
      <c r="I20" s="656"/>
      <c r="J20" s="656"/>
      <c r="K20" s="656"/>
      <c r="L20" s="658"/>
      <c r="M20" s="658"/>
      <c r="N20" s="660" t="e">
        <f>IF(#REF!="Nije ocijenjen","",IF(#REF!="Ocijenjen",IF(B20+C20=0,"",IF(#REF!="Tužilac",IF(M20&lt;0.031,40,IF(M20&lt;0.061,30,IF(M20&lt;0.101,20,IF(M20&lt;=0.2,10,IF(M20&lt;=1,0,))))),IF(M20&lt;0.031,20,IF(M20&lt;0.061,15,IF(M20&lt;0.101,10,IF(M20&lt;=0.2,5,IF(M20&lt;=1,0,)))))))))</f>
        <v>#REF!</v>
      </c>
      <c r="O20" s="514"/>
      <c r="P20" s="514"/>
      <c r="Q20" s="514"/>
      <c r="R20" s="515" t="str">
        <f t="shared" si="4"/>
        <v/>
      </c>
      <c r="S20" s="516" t="str">
        <f t="shared" si="5"/>
        <v/>
      </c>
      <c r="T20" s="517" t="str">
        <f t="shared" ref="T20" si="22">IF(F19="Nije ocijenjen","",IF(F19="Ocijenjen",IF(O20+P20=0,"",IF(D19="Tužilac",IF(S20&lt;0.0301,50,IF(S20&lt;0.0601,40,IF(S20&lt;0.1001,25,IF(S20&lt;=0.2,15,IF(S20&gt;0.2,0,))))),IF(S20&lt;0.0301,20,IF(S20&lt;0.0601,15,IF(S20&lt;0.1001,10,IF(S20&lt;=0.2,5,IF(S20&gt;0.2,0,)))))))))</f>
        <v/>
      </c>
      <c r="U20" s="642" t="e">
        <f t="shared" si="16"/>
        <v>#VALUE!</v>
      </c>
      <c r="V20" s="644"/>
    </row>
    <row r="21" spans="2:24" ht="12.95" customHeight="1" x14ac:dyDescent="0.2">
      <c r="B21" s="679">
        <v>6</v>
      </c>
      <c r="C21" s="647" t="str">
        <f>IF('TABELA I'!B18="","",'TABELA I'!B18)</f>
        <v/>
      </c>
      <c r="D21" s="675"/>
      <c r="E21" s="647" t="str">
        <f>IF('TABELA I'!D18="","",'TABELA I'!D18)</f>
        <v/>
      </c>
      <c r="F21" s="653" t="s">
        <v>115</v>
      </c>
      <c r="G21" s="105" t="s">
        <v>298</v>
      </c>
      <c r="H21" s="655"/>
      <c r="I21" s="655"/>
      <c r="J21" s="655"/>
      <c r="K21" s="655"/>
      <c r="L21" s="657" t="str">
        <f t="shared" ref="L21" si="23">IF((H21+I21)=0,"",(H21+I21-J21-K21)/(H21+I21))</f>
        <v/>
      </c>
      <c r="M21" s="657" t="str">
        <f t="shared" ref="M21" si="24">IF((H21+I21)=0,"",(J21+K21)/(H21+I21))</f>
        <v/>
      </c>
      <c r="N21" s="659" t="str">
        <f t="shared" ref="N21" si="25">IF(F21="Nije ocijenjen","",IF(F21="Ocijenjen",IF(H21+I21=0,"",IF(D21="Tužilac",IF(M21&lt;0.0001,50,IF(M21&lt;0.0301,40,IF(M21&lt;0.0601,25,IF(M21&lt;=0.1,15,IF(M21&gt;0.1,0,))))),IF(M21&lt;0.0001,20,IF(M21&lt;0.0301,15,IF(M21&lt;0.0601,10,IF(M21&lt;=0.1,5,IF(M21&gt;0.1,0,)))))))))</f>
        <v/>
      </c>
      <c r="O21" s="510"/>
      <c r="P21" s="510"/>
      <c r="Q21" s="510"/>
      <c r="R21" s="511" t="str">
        <f t="shared" si="4"/>
        <v/>
      </c>
      <c r="S21" s="512" t="str">
        <f t="shared" si="5"/>
        <v/>
      </c>
      <c r="T21" s="513" t="str">
        <f t="shared" ref="T21" si="26">IF(F21="Nije ocijenjen","",IF(F21="Ocijenjen",IF(O21+P21=0,"",IF(D21="Tužilac",IF(S21&lt;0.0251,50,IF(S21&lt;0.0501,40,IF(S21&lt;0.0751,25,IF(S21&lt;=0.1,15,IF(S21&gt;0.1,0,))))),IF(S21&lt;0.0251,20,IF(S21&lt;0.0501,15,IF(S21&lt;0.0751,10,IF(S21&lt;=0.1,5,IF(S21&gt;0.1,0,)))))))))</f>
        <v/>
      </c>
      <c r="U21" s="641" t="str">
        <f t="shared" si="13"/>
        <v/>
      </c>
      <c r="V21" s="643" t="str">
        <f t="shared" ref="V21" si="27">IF(F21="Nije ocijenjen","",IF(F21="Ocijenjen",IF(U21="",N21,IF(N21="",U21,((N21+U21)/2)))))</f>
        <v/>
      </c>
    </row>
    <row r="22" spans="2:24" ht="12.95" customHeight="1" thickBot="1" x14ac:dyDescent="0.25">
      <c r="B22" s="680"/>
      <c r="C22" s="648"/>
      <c r="D22" s="676"/>
      <c r="E22" s="648"/>
      <c r="F22" s="654"/>
      <c r="G22" s="106" t="s">
        <v>265</v>
      </c>
      <c r="H22" s="656"/>
      <c r="I22" s="656"/>
      <c r="J22" s="656"/>
      <c r="K22" s="656"/>
      <c r="L22" s="658"/>
      <c r="M22" s="658"/>
      <c r="N22" s="660" t="e">
        <f>IF(#REF!="Nije ocijenjen","",IF(#REF!="Ocijenjen",IF(B22+C22=0,"",IF(#REF!="Tužilac",IF(M22&lt;0.031,40,IF(M22&lt;0.061,30,IF(M22&lt;0.101,20,IF(M22&lt;=0.2,10,IF(M22&lt;=1,0,))))),IF(M22&lt;0.031,20,IF(M22&lt;0.061,15,IF(M22&lt;0.101,10,IF(M22&lt;=0.2,5,IF(M22&lt;=1,0,)))))))))</f>
        <v>#REF!</v>
      </c>
      <c r="O22" s="514"/>
      <c r="P22" s="514"/>
      <c r="Q22" s="514"/>
      <c r="R22" s="515" t="str">
        <f t="shared" si="4"/>
        <v/>
      </c>
      <c r="S22" s="516" t="str">
        <f t="shared" si="5"/>
        <v/>
      </c>
      <c r="T22" s="517" t="str">
        <f t="shared" ref="T22" si="28">IF(F21="Nije ocijenjen","",IF(F21="Ocijenjen",IF(O22+P22=0,"",IF(D21="Tužilac",IF(S22&lt;0.0301,50,IF(S22&lt;0.0601,40,IF(S22&lt;0.1001,25,IF(S22&lt;=0.2,15,IF(S22&gt;0.2,0,))))),IF(S22&lt;0.0301,20,IF(S22&lt;0.0601,15,IF(S22&lt;0.1001,10,IF(S22&lt;=0.2,5,IF(S22&gt;0.2,0,)))))))))</f>
        <v/>
      </c>
      <c r="U22" s="642" t="e">
        <f t="shared" si="16"/>
        <v>#VALUE!</v>
      </c>
      <c r="V22" s="644"/>
      <c r="X22" s="96" t="s">
        <v>115</v>
      </c>
    </row>
    <row r="23" spans="2:24" ht="12.95" customHeight="1" x14ac:dyDescent="0.2">
      <c r="B23" s="679">
        <v>7</v>
      </c>
      <c r="C23" s="647" t="str">
        <f>IF('TABELA I'!B19="","",'TABELA I'!B19)</f>
        <v/>
      </c>
      <c r="D23" s="675"/>
      <c r="E23" s="647" t="str">
        <f>IF('TABELA I'!D19="","",'TABELA I'!D19)</f>
        <v/>
      </c>
      <c r="F23" s="653" t="s">
        <v>115</v>
      </c>
      <c r="G23" s="105" t="s">
        <v>298</v>
      </c>
      <c r="H23" s="655"/>
      <c r="I23" s="655"/>
      <c r="J23" s="655"/>
      <c r="K23" s="655"/>
      <c r="L23" s="657" t="str">
        <f t="shared" ref="L23" si="29">IF((H23+I23)=0,"",(H23+I23-J23-K23)/(H23+I23))</f>
        <v/>
      </c>
      <c r="M23" s="657" t="str">
        <f t="shared" ref="M23" si="30">IF((H23+I23)=0,"",(J23+K23)/(H23+I23))</f>
        <v/>
      </c>
      <c r="N23" s="659" t="str">
        <f t="shared" ref="N23" si="31">IF(F23="Nije ocijenjen","",IF(F23="Ocijenjen",IF(H23+I23=0,"",IF(D23="Tužilac",IF(M23&lt;0.0001,50,IF(M23&lt;0.0301,40,IF(M23&lt;0.0601,25,IF(M23&lt;=0.1,15,IF(M23&gt;0.1,0,))))),IF(M23&lt;0.0001,20,IF(M23&lt;0.0301,15,IF(M23&lt;0.0601,10,IF(M23&lt;=0.1,5,IF(M23&gt;0.1,0,)))))))))</f>
        <v/>
      </c>
      <c r="O23" s="510"/>
      <c r="P23" s="510"/>
      <c r="Q23" s="510"/>
      <c r="R23" s="511" t="str">
        <f t="shared" si="4"/>
        <v/>
      </c>
      <c r="S23" s="512" t="str">
        <f t="shared" si="5"/>
        <v/>
      </c>
      <c r="T23" s="513" t="str">
        <f t="shared" ref="T23" si="32">IF(F23="Nije ocijenjen","",IF(F23="Ocijenjen",IF(O23+P23=0,"",IF(D23="Tužilac",IF(S23&lt;0.0251,50,IF(S23&lt;0.0501,40,IF(S23&lt;0.0751,25,IF(S23&lt;=0.1,15,IF(S23&gt;0.1,0,))))),IF(S23&lt;0.0251,20,IF(S23&lt;0.0501,15,IF(S23&lt;0.0751,10,IF(S23&lt;=0.1,5,IF(S23&gt;0.1,0,)))))))))</f>
        <v/>
      </c>
      <c r="U23" s="641" t="str">
        <f t="shared" si="13"/>
        <v/>
      </c>
      <c r="V23" s="643" t="str">
        <f t="shared" ref="V23" si="33">IF(F23="Nije ocijenjen","",IF(F23="Ocijenjen",IF(U23="",N23,IF(N23="",U23,((N23+U23)/2)))))</f>
        <v/>
      </c>
      <c r="X23" s="96" t="s">
        <v>268</v>
      </c>
    </row>
    <row r="24" spans="2:24" ht="12.95" customHeight="1" thickBot="1" x14ac:dyDescent="0.25">
      <c r="B24" s="680"/>
      <c r="C24" s="648"/>
      <c r="D24" s="676"/>
      <c r="E24" s="648"/>
      <c r="F24" s="654"/>
      <c r="G24" s="106" t="s">
        <v>265</v>
      </c>
      <c r="H24" s="656"/>
      <c r="I24" s="656"/>
      <c r="J24" s="656"/>
      <c r="K24" s="656"/>
      <c r="L24" s="658"/>
      <c r="M24" s="658"/>
      <c r="N24" s="660" t="e">
        <f>IF(#REF!="Nije ocijenjen","",IF(#REF!="Ocijenjen",IF(B24+C24=0,"",IF(#REF!="Tužilac",IF(M24&lt;0.031,40,IF(M24&lt;0.061,30,IF(M24&lt;0.101,20,IF(M24&lt;=0.2,10,IF(M24&lt;=1,0,))))),IF(M24&lt;0.031,20,IF(M24&lt;0.061,15,IF(M24&lt;0.101,10,IF(M24&lt;=0.2,5,IF(M24&lt;=1,0,)))))))))</f>
        <v>#REF!</v>
      </c>
      <c r="O24" s="514"/>
      <c r="P24" s="514"/>
      <c r="Q24" s="514"/>
      <c r="R24" s="515" t="str">
        <f t="shared" si="4"/>
        <v/>
      </c>
      <c r="S24" s="516" t="str">
        <f t="shared" si="5"/>
        <v/>
      </c>
      <c r="T24" s="517" t="str">
        <f t="shared" ref="T24" si="34">IF(F23="Nije ocijenjen","",IF(F23="Ocijenjen",IF(O24+P24=0,"",IF(D23="Tužilac",IF(S24&lt;0.0301,50,IF(S24&lt;0.0601,40,IF(S24&lt;0.1001,25,IF(S24&lt;=0.2,15,IF(S24&gt;0.2,0,))))),IF(S24&lt;0.0301,20,IF(S24&lt;0.0601,15,IF(S24&lt;0.1001,10,IF(S24&lt;=0.2,5,IF(S24&gt;0.2,0,)))))))))</f>
        <v/>
      </c>
      <c r="U24" s="642" t="e">
        <f t="shared" si="16"/>
        <v>#VALUE!</v>
      </c>
      <c r="V24" s="644"/>
    </row>
    <row r="25" spans="2:24" ht="12.95" customHeight="1" x14ac:dyDescent="0.2">
      <c r="B25" s="679">
        <v>8</v>
      </c>
      <c r="C25" s="647" t="str">
        <f>IF('TABELA I'!B20="","",'TABELA I'!B20)</f>
        <v/>
      </c>
      <c r="D25" s="675"/>
      <c r="E25" s="647" t="str">
        <f>IF('TABELA I'!D20="","",'TABELA I'!D20)</f>
        <v/>
      </c>
      <c r="F25" s="653" t="s">
        <v>115</v>
      </c>
      <c r="G25" s="105" t="s">
        <v>298</v>
      </c>
      <c r="H25" s="655"/>
      <c r="I25" s="655"/>
      <c r="J25" s="655"/>
      <c r="K25" s="655"/>
      <c r="L25" s="657" t="str">
        <f t="shared" ref="L25" si="35">IF((H25+I25)=0,"",(H25+I25-J25-K25)/(H25+I25))</f>
        <v/>
      </c>
      <c r="M25" s="657" t="str">
        <f t="shared" ref="M25" si="36">IF((H25+I25)=0,"",(J25+K25)/(H25+I25))</f>
        <v/>
      </c>
      <c r="N25" s="659" t="str">
        <f t="shared" ref="N25" si="37">IF(F25="Nije ocijenjen","",IF(F25="Ocijenjen",IF(H25+I25=0,"",IF(D25="Tužilac",IF(M25&lt;0.0001,50,IF(M25&lt;0.0301,40,IF(M25&lt;0.0601,25,IF(M25&lt;=0.1,15,IF(M25&gt;0.1,0,))))),IF(M25&lt;0.0001,20,IF(M25&lt;0.0301,15,IF(M25&lt;0.0601,10,IF(M25&lt;=0.1,5,IF(M25&gt;0.1,0,)))))))))</f>
        <v/>
      </c>
      <c r="O25" s="510"/>
      <c r="P25" s="510"/>
      <c r="Q25" s="510"/>
      <c r="R25" s="511" t="str">
        <f t="shared" si="4"/>
        <v/>
      </c>
      <c r="S25" s="512" t="str">
        <f t="shared" si="5"/>
        <v/>
      </c>
      <c r="T25" s="513" t="str">
        <f t="shared" ref="T25" si="38">IF(F25="Nije ocijenjen","",IF(F25="Ocijenjen",IF(O25+P25=0,"",IF(D25="Tužilac",IF(S25&lt;0.0251,50,IF(S25&lt;0.0501,40,IF(S25&lt;0.0751,25,IF(S25&lt;=0.1,15,IF(S25&gt;0.1,0,))))),IF(S25&lt;0.0251,20,IF(S25&lt;0.0501,15,IF(S25&lt;0.0751,10,IF(S25&lt;=0.1,5,IF(S25&gt;0.1,0,)))))))))</f>
        <v/>
      </c>
      <c r="U25" s="641" t="str">
        <f t="shared" si="13"/>
        <v/>
      </c>
      <c r="V25" s="643" t="str">
        <f t="shared" ref="V25" si="39">IF(F25="Nije ocijenjen","",IF(F25="Ocijenjen",IF(U25="",N25,IF(N25="",U25,((N25+U25)/2)))))</f>
        <v/>
      </c>
    </row>
    <row r="26" spans="2:24" ht="12.95" customHeight="1" thickBot="1" x14ac:dyDescent="0.25">
      <c r="B26" s="680"/>
      <c r="C26" s="648"/>
      <c r="D26" s="676"/>
      <c r="E26" s="648"/>
      <c r="F26" s="654"/>
      <c r="G26" s="106" t="s">
        <v>265</v>
      </c>
      <c r="H26" s="656"/>
      <c r="I26" s="656"/>
      <c r="J26" s="656"/>
      <c r="K26" s="656"/>
      <c r="L26" s="658"/>
      <c r="M26" s="658"/>
      <c r="N26" s="660" t="e">
        <f>IF(#REF!="Nije ocijenjen","",IF(#REF!="Ocijenjen",IF(B26+C26=0,"",IF(#REF!="Tužilac",IF(M26&lt;0.031,40,IF(M26&lt;0.061,30,IF(M26&lt;0.101,20,IF(M26&lt;=0.2,10,IF(M26&lt;=1,0,))))),IF(M26&lt;0.031,20,IF(M26&lt;0.061,15,IF(M26&lt;0.101,10,IF(M26&lt;=0.2,5,IF(M26&lt;=1,0,)))))))))</f>
        <v>#REF!</v>
      </c>
      <c r="O26" s="514"/>
      <c r="P26" s="514"/>
      <c r="Q26" s="514"/>
      <c r="R26" s="515" t="str">
        <f t="shared" si="4"/>
        <v/>
      </c>
      <c r="S26" s="516" t="str">
        <f t="shared" si="5"/>
        <v/>
      </c>
      <c r="T26" s="517" t="str">
        <f t="shared" ref="T26" si="40">IF(F25="Nije ocijenjen","",IF(F25="Ocijenjen",IF(O26+P26=0,"",IF(D25="Tužilac",IF(S26&lt;0.0301,50,IF(S26&lt;0.0601,40,IF(S26&lt;0.1001,25,IF(S26&lt;=0.2,15,IF(S26&gt;0.2,0,))))),IF(S26&lt;0.0301,20,IF(S26&lt;0.0601,15,IF(S26&lt;0.1001,10,IF(S26&lt;=0.2,5,IF(S26&gt;0.2,0,)))))))))</f>
        <v/>
      </c>
      <c r="U26" s="642" t="e">
        <f t="shared" si="16"/>
        <v>#VALUE!</v>
      </c>
      <c r="V26" s="644"/>
      <c r="X26" s="96" t="s">
        <v>115</v>
      </c>
    </row>
    <row r="27" spans="2:24" ht="12.95" customHeight="1" x14ac:dyDescent="0.2">
      <c r="B27" s="679">
        <v>9</v>
      </c>
      <c r="C27" s="647" t="str">
        <f>IF('TABELA I'!B21="","",'TABELA I'!B21)</f>
        <v/>
      </c>
      <c r="D27" s="675"/>
      <c r="E27" s="647" t="str">
        <f>IF('TABELA I'!D21="","",'TABELA I'!D21)</f>
        <v/>
      </c>
      <c r="F27" s="653" t="s">
        <v>115</v>
      </c>
      <c r="G27" s="105" t="s">
        <v>298</v>
      </c>
      <c r="H27" s="655"/>
      <c r="I27" s="655"/>
      <c r="J27" s="655"/>
      <c r="K27" s="655"/>
      <c r="L27" s="657" t="str">
        <f t="shared" ref="L27" si="41">IF((H27+I27)=0,"",(H27+I27-J27-K27)/(H27+I27))</f>
        <v/>
      </c>
      <c r="M27" s="657" t="str">
        <f t="shared" ref="M27" si="42">IF((H27+I27)=0,"",(J27+K27)/(H27+I27))</f>
        <v/>
      </c>
      <c r="N27" s="659" t="str">
        <f t="shared" ref="N27" si="43">IF(F27="Nije ocijenjen","",IF(F27="Ocijenjen",IF(H27+I27=0,"",IF(D27="Tužilac",IF(M27&lt;0.0001,50,IF(M27&lt;0.0301,40,IF(M27&lt;0.0601,25,IF(M27&lt;=0.1,15,IF(M27&gt;0.1,0,))))),IF(M27&lt;0.0001,20,IF(M27&lt;0.0301,15,IF(M27&lt;0.0601,10,IF(M27&lt;=0.1,5,IF(M27&gt;0.1,0,)))))))))</f>
        <v/>
      </c>
      <c r="O27" s="510"/>
      <c r="P27" s="510"/>
      <c r="Q27" s="510"/>
      <c r="R27" s="511" t="str">
        <f t="shared" si="4"/>
        <v/>
      </c>
      <c r="S27" s="512" t="str">
        <f t="shared" si="5"/>
        <v/>
      </c>
      <c r="T27" s="513" t="str">
        <f t="shared" ref="T27" si="44">IF(F27="Nije ocijenjen","",IF(F27="Ocijenjen",IF(O27+P27=0,"",IF(D27="Tužilac",IF(S27&lt;0.0251,50,IF(S27&lt;0.0501,40,IF(S27&lt;0.0751,25,IF(S27&lt;=0.1,15,IF(S27&gt;0.1,0,))))),IF(S27&lt;0.0251,20,IF(S27&lt;0.0501,15,IF(S27&lt;0.0751,10,IF(S27&lt;=0.1,5,IF(S27&gt;0.1,0,)))))))))</f>
        <v/>
      </c>
      <c r="U27" s="641" t="str">
        <f t="shared" si="13"/>
        <v/>
      </c>
      <c r="V27" s="643" t="str">
        <f t="shared" ref="V27" si="45">IF(F27="Nije ocijenjen","",IF(F27="Ocijenjen",IF(U27="",N27,IF(N27="",U27,((N27+U27)/2)))))</f>
        <v/>
      </c>
      <c r="X27" s="96" t="s">
        <v>267</v>
      </c>
    </row>
    <row r="28" spans="2:24" ht="12.95" customHeight="1" thickBot="1" x14ac:dyDescent="0.25">
      <c r="B28" s="680"/>
      <c r="C28" s="648"/>
      <c r="D28" s="676"/>
      <c r="E28" s="648"/>
      <c r="F28" s="654"/>
      <c r="G28" s="106" t="s">
        <v>265</v>
      </c>
      <c r="H28" s="656"/>
      <c r="I28" s="656"/>
      <c r="J28" s="656"/>
      <c r="K28" s="656"/>
      <c r="L28" s="658"/>
      <c r="M28" s="658"/>
      <c r="N28" s="660" t="e">
        <f>IF(#REF!="Nije ocijenjen","",IF(#REF!="Ocijenjen",IF(B28+C28=0,"",IF(#REF!="Tužilac",IF(M28&lt;0.031,40,IF(M28&lt;0.061,30,IF(M28&lt;0.101,20,IF(M28&lt;=0.2,10,IF(M28&lt;=1,0,))))),IF(M28&lt;0.031,20,IF(M28&lt;0.061,15,IF(M28&lt;0.101,10,IF(M28&lt;=0.2,5,IF(M28&lt;=1,0,)))))))))</f>
        <v>#REF!</v>
      </c>
      <c r="O28" s="514"/>
      <c r="P28" s="514"/>
      <c r="Q28" s="514"/>
      <c r="R28" s="515" t="str">
        <f t="shared" si="4"/>
        <v/>
      </c>
      <c r="S28" s="516" t="str">
        <f t="shared" si="5"/>
        <v/>
      </c>
      <c r="T28" s="517" t="str">
        <f t="shared" ref="T28" si="46">IF(F27="Nije ocijenjen","",IF(F27="Ocijenjen",IF(O28+P28=0,"",IF(D27="Tužilac",IF(S28&lt;0.0301,50,IF(S28&lt;0.0601,40,IF(S28&lt;0.1001,25,IF(S28&lt;=0.2,15,IF(S28&gt;0.2,0,))))),IF(S28&lt;0.0301,20,IF(S28&lt;0.0601,15,IF(S28&lt;0.1001,10,IF(S28&lt;=0.2,5,IF(S28&gt;0.2,0,)))))))))</f>
        <v/>
      </c>
      <c r="U28" s="642" t="e">
        <f t="shared" si="16"/>
        <v>#VALUE!</v>
      </c>
      <c r="V28" s="644"/>
    </row>
    <row r="29" spans="2:24" ht="12.95" customHeight="1" x14ac:dyDescent="0.2">
      <c r="B29" s="679">
        <v>10</v>
      </c>
      <c r="C29" s="647" t="str">
        <f>IF('TABELA I'!B22="","",'TABELA I'!B22)</f>
        <v/>
      </c>
      <c r="D29" s="675"/>
      <c r="E29" s="647" t="str">
        <f>IF('TABELA I'!D22="","",'TABELA I'!D22)</f>
        <v/>
      </c>
      <c r="F29" s="653" t="s">
        <v>115</v>
      </c>
      <c r="G29" s="105" t="s">
        <v>298</v>
      </c>
      <c r="H29" s="655"/>
      <c r="I29" s="655"/>
      <c r="J29" s="655"/>
      <c r="K29" s="655"/>
      <c r="L29" s="657" t="str">
        <f t="shared" ref="L29" si="47">IF((H29+I29)=0,"",(H29+I29-J29-K29)/(H29+I29))</f>
        <v/>
      </c>
      <c r="M29" s="657" t="str">
        <f t="shared" ref="M29" si="48">IF((H29+I29)=0,"",(J29+K29)/(H29+I29))</f>
        <v/>
      </c>
      <c r="N29" s="659" t="str">
        <f t="shared" ref="N29" si="49">IF(F29="Nije ocijenjen","",IF(F29="Ocijenjen",IF(H29+I29=0,"",IF(D29="Tužilac",IF(M29&lt;0.0001,50,IF(M29&lt;0.0301,40,IF(M29&lt;0.0601,25,IF(M29&lt;=0.1,15,IF(M29&gt;0.1,0,))))),IF(M29&lt;0.0001,20,IF(M29&lt;0.0301,15,IF(M29&lt;0.0601,10,IF(M29&lt;=0.1,5,IF(M29&gt;0.1,0,)))))))))</f>
        <v/>
      </c>
      <c r="O29" s="510"/>
      <c r="P29" s="510"/>
      <c r="Q29" s="510"/>
      <c r="R29" s="511" t="str">
        <f t="shared" si="4"/>
        <v/>
      </c>
      <c r="S29" s="512" t="str">
        <f t="shared" si="5"/>
        <v/>
      </c>
      <c r="T29" s="513" t="str">
        <f t="shared" ref="T29" si="50">IF(F29="Nije ocijenjen","",IF(F29="Ocijenjen",IF(O29+P29=0,"",IF(D29="Tužilac",IF(S29&lt;0.0251,50,IF(S29&lt;0.0501,40,IF(S29&lt;0.0751,25,IF(S29&lt;=0.1,15,IF(S29&gt;0.1,0,))))),IF(S29&lt;0.0251,20,IF(S29&lt;0.0501,15,IF(S29&lt;0.0751,10,IF(S29&lt;=0.1,5,IF(S29&gt;0.1,0,)))))))))</f>
        <v/>
      </c>
      <c r="U29" s="641" t="str">
        <f t="shared" si="13"/>
        <v/>
      </c>
      <c r="V29" s="643" t="str">
        <f t="shared" ref="V29" si="51">IF(F29="Nije ocijenjen","",IF(F29="Ocijenjen",IF(U29="",N29,IF(N29="",U29,((N29+U29)/2)))))</f>
        <v/>
      </c>
    </row>
    <row r="30" spans="2:24" ht="12.95" customHeight="1" thickBot="1" x14ac:dyDescent="0.25">
      <c r="B30" s="680"/>
      <c r="C30" s="648"/>
      <c r="D30" s="676"/>
      <c r="E30" s="648"/>
      <c r="F30" s="654"/>
      <c r="G30" s="106" t="s">
        <v>265</v>
      </c>
      <c r="H30" s="656"/>
      <c r="I30" s="656"/>
      <c r="J30" s="656"/>
      <c r="K30" s="656"/>
      <c r="L30" s="658"/>
      <c r="M30" s="658"/>
      <c r="N30" s="660" t="e">
        <f>IF(#REF!="Nije ocijenjen","",IF(#REF!="Ocijenjen",IF(B30+C30=0,"",IF(#REF!="Tužilac",IF(M30&lt;0.031,40,IF(M30&lt;0.061,30,IF(M30&lt;0.101,20,IF(M30&lt;=0.2,10,IF(M30&lt;=1,0,))))),IF(M30&lt;0.031,20,IF(M30&lt;0.061,15,IF(M30&lt;0.101,10,IF(M30&lt;=0.2,5,IF(M30&lt;=1,0,)))))))))</f>
        <v>#REF!</v>
      </c>
      <c r="O30" s="514"/>
      <c r="P30" s="514"/>
      <c r="Q30" s="514"/>
      <c r="R30" s="515" t="str">
        <f t="shared" si="4"/>
        <v/>
      </c>
      <c r="S30" s="516" t="str">
        <f t="shared" si="5"/>
        <v/>
      </c>
      <c r="T30" s="517" t="str">
        <f t="shared" ref="T30" si="52">IF(F29="Nije ocijenjen","",IF(F29="Ocijenjen",IF(O30+P30=0,"",IF(D29="Tužilac",IF(S30&lt;0.0301,50,IF(S30&lt;0.0601,40,IF(S30&lt;0.1001,25,IF(S30&lt;=0.2,15,IF(S30&gt;0.2,0,))))),IF(S30&lt;0.0301,20,IF(S30&lt;0.0601,15,IF(S30&lt;0.1001,10,IF(S30&lt;=0.2,5,IF(S30&gt;0.2,0,)))))))))</f>
        <v/>
      </c>
      <c r="U30" s="642" t="e">
        <f t="shared" si="16"/>
        <v>#VALUE!</v>
      </c>
      <c r="V30" s="644"/>
    </row>
    <row r="31" spans="2:24" ht="12.95" customHeight="1" x14ac:dyDescent="0.2">
      <c r="B31" s="679">
        <v>11</v>
      </c>
      <c r="C31" s="647" t="str">
        <f>IF('TABELA I'!B23="","",'TABELA I'!B23)</f>
        <v/>
      </c>
      <c r="D31" s="675"/>
      <c r="E31" s="647" t="str">
        <f>IF('TABELA I'!D23="","",'TABELA I'!D23)</f>
        <v/>
      </c>
      <c r="F31" s="653" t="s">
        <v>115</v>
      </c>
      <c r="G31" s="105" t="s">
        <v>298</v>
      </c>
      <c r="H31" s="655"/>
      <c r="I31" s="655"/>
      <c r="J31" s="655"/>
      <c r="K31" s="655"/>
      <c r="L31" s="657" t="str">
        <f t="shared" ref="L31" si="53">IF((H31+I31)=0,"",(H31+I31-J31-K31)/(H31+I31))</f>
        <v/>
      </c>
      <c r="M31" s="657" t="str">
        <f t="shared" ref="M31" si="54">IF((H31+I31)=0,"",(J31+K31)/(H31+I31))</f>
        <v/>
      </c>
      <c r="N31" s="659" t="str">
        <f t="shared" ref="N31" si="55">IF(F31="Nije ocijenjen","",IF(F31="Ocijenjen",IF(H31+I31=0,"",IF(D31="Tužilac",IF(M31&lt;0.0001,50,IF(M31&lt;0.0301,40,IF(M31&lt;0.0601,25,IF(M31&lt;=0.1,15,IF(M31&gt;0.1,0,))))),IF(M31&lt;0.0001,20,IF(M31&lt;0.0301,15,IF(M31&lt;0.0601,10,IF(M31&lt;=0.1,5,IF(M31&gt;0.1,0,)))))))))</f>
        <v/>
      </c>
      <c r="O31" s="510"/>
      <c r="P31" s="510"/>
      <c r="Q31" s="510"/>
      <c r="R31" s="511" t="str">
        <f t="shared" si="4"/>
        <v/>
      </c>
      <c r="S31" s="512" t="str">
        <f t="shared" si="5"/>
        <v/>
      </c>
      <c r="T31" s="513" t="str">
        <f t="shared" ref="T31" si="56">IF(F31="Nije ocijenjen","",IF(F31="Ocijenjen",IF(O31+P31=0,"",IF(D31="Tužilac",IF(S31&lt;0.0251,50,IF(S31&lt;0.0501,40,IF(S31&lt;0.0751,25,IF(S31&lt;=0.1,15,IF(S31&gt;0.1,0,))))),IF(S31&lt;0.0251,20,IF(S31&lt;0.0501,15,IF(S31&lt;0.0751,10,IF(S31&lt;=0.1,5,IF(S31&gt;0.1,0,)))))))))</f>
        <v/>
      </c>
      <c r="U31" s="641" t="str">
        <f t="shared" si="13"/>
        <v/>
      </c>
      <c r="V31" s="643" t="str">
        <f t="shared" ref="V31" si="57">IF(F31="Nije ocijenjen","",IF(F31="Ocijenjen",IF(U31="",N31,IF(N31="",U31,((N31+U31)/2)))))</f>
        <v/>
      </c>
    </row>
    <row r="32" spans="2:24" ht="12.95" customHeight="1" thickBot="1" x14ac:dyDescent="0.25">
      <c r="B32" s="680"/>
      <c r="C32" s="648"/>
      <c r="D32" s="676"/>
      <c r="E32" s="648"/>
      <c r="F32" s="654"/>
      <c r="G32" s="106" t="s">
        <v>265</v>
      </c>
      <c r="H32" s="656"/>
      <c r="I32" s="656"/>
      <c r="J32" s="656"/>
      <c r="K32" s="656"/>
      <c r="L32" s="658"/>
      <c r="M32" s="658"/>
      <c r="N32" s="660" t="e">
        <f>IF(#REF!="Nije ocijenjen","",IF(#REF!="Ocijenjen",IF(B32+C32=0,"",IF(#REF!="Tužilac",IF(M32&lt;0.031,40,IF(M32&lt;0.061,30,IF(M32&lt;0.101,20,IF(M32&lt;=0.2,10,IF(M32&lt;=1,0,))))),IF(M32&lt;0.031,20,IF(M32&lt;0.061,15,IF(M32&lt;0.101,10,IF(M32&lt;=0.2,5,IF(M32&lt;=1,0,)))))))))</f>
        <v>#REF!</v>
      </c>
      <c r="O32" s="514"/>
      <c r="P32" s="514"/>
      <c r="Q32" s="514"/>
      <c r="R32" s="515" t="str">
        <f t="shared" si="4"/>
        <v/>
      </c>
      <c r="S32" s="516" t="str">
        <f t="shared" si="5"/>
        <v/>
      </c>
      <c r="T32" s="517" t="str">
        <f t="shared" ref="T32" si="58">IF(F31="Nije ocijenjen","",IF(F31="Ocijenjen",IF(O32+P32=0,"",IF(D31="Tužilac",IF(S32&lt;0.0301,50,IF(S32&lt;0.0601,40,IF(S32&lt;0.1001,25,IF(S32&lt;=0.2,15,IF(S32&gt;0.2,0,))))),IF(S32&lt;0.0301,20,IF(S32&lt;0.0601,15,IF(S32&lt;0.1001,10,IF(S32&lt;=0.2,5,IF(S32&gt;0.2,0,)))))))))</f>
        <v/>
      </c>
      <c r="U32" s="642" t="e">
        <f t="shared" si="16"/>
        <v>#VALUE!</v>
      </c>
      <c r="V32" s="644"/>
    </row>
    <row r="33" spans="2:22" ht="12.95" customHeight="1" x14ac:dyDescent="0.2">
      <c r="B33" s="679">
        <v>12</v>
      </c>
      <c r="C33" s="647" t="str">
        <f>IF('TABELA I'!B24="","",'TABELA I'!B24)</f>
        <v/>
      </c>
      <c r="D33" s="675"/>
      <c r="E33" s="647" t="str">
        <f>IF('TABELA I'!D24="","",'TABELA I'!D24)</f>
        <v/>
      </c>
      <c r="F33" s="653" t="s">
        <v>115</v>
      </c>
      <c r="G33" s="105" t="s">
        <v>298</v>
      </c>
      <c r="H33" s="655"/>
      <c r="I33" s="655"/>
      <c r="J33" s="655"/>
      <c r="K33" s="655"/>
      <c r="L33" s="657" t="str">
        <f t="shared" ref="L33" si="59">IF((H33+I33)=0,"",(H33+I33-J33-K33)/(H33+I33))</f>
        <v/>
      </c>
      <c r="M33" s="657" t="str">
        <f t="shared" ref="M33" si="60">IF((H33+I33)=0,"",(J33+K33)/(H33+I33))</f>
        <v/>
      </c>
      <c r="N33" s="659" t="str">
        <f t="shared" ref="N33" si="61">IF(F33="Nije ocijenjen","",IF(F33="Ocijenjen",IF(H33+I33=0,"",IF(D33="Tužilac",IF(M33&lt;0.0001,50,IF(M33&lt;0.0301,40,IF(M33&lt;0.0601,25,IF(M33&lt;=0.1,15,IF(M33&gt;0.1,0,))))),IF(M33&lt;0.0001,20,IF(M33&lt;0.0301,15,IF(M33&lt;0.0601,10,IF(M33&lt;=0.1,5,IF(M33&gt;0.1,0,)))))))))</f>
        <v/>
      </c>
      <c r="O33" s="510"/>
      <c r="P33" s="510"/>
      <c r="Q33" s="510"/>
      <c r="R33" s="511" t="str">
        <f t="shared" si="4"/>
        <v/>
      </c>
      <c r="S33" s="512" t="str">
        <f t="shared" si="5"/>
        <v/>
      </c>
      <c r="T33" s="513" t="str">
        <f t="shared" ref="T33" si="62">IF(F33="Nije ocijenjen","",IF(F33="Ocijenjen",IF(O33+P33=0,"",IF(D33="Tužilac",IF(S33&lt;0.0251,50,IF(S33&lt;0.0501,40,IF(S33&lt;0.0751,25,IF(S33&lt;=0.1,15,IF(S33&gt;0.1,0,))))),IF(S33&lt;0.0251,20,IF(S33&lt;0.0501,15,IF(S33&lt;0.0751,10,IF(S33&lt;=0.1,5,IF(S33&gt;0.1,0,)))))))))</f>
        <v/>
      </c>
      <c r="U33" s="641" t="str">
        <f t="shared" si="13"/>
        <v/>
      </c>
      <c r="V33" s="643" t="str">
        <f t="shared" ref="V33" si="63">IF(F33="Nije ocijenjen","",IF(F33="Ocijenjen",IF(U33="",N33,IF(N33="",U33,((N33+U33)/2)))))</f>
        <v/>
      </c>
    </row>
    <row r="34" spans="2:22" ht="12.95" customHeight="1" thickBot="1" x14ac:dyDescent="0.25">
      <c r="B34" s="680"/>
      <c r="C34" s="648"/>
      <c r="D34" s="676"/>
      <c r="E34" s="648"/>
      <c r="F34" s="654"/>
      <c r="G34" s="106" t="s">
        <v>265</v>
      </c>
      <c r="H34" s="656"/>
      <c r="I34" s="656"/>
      <c r="J34" s="656"/>
      <c r="K34" s="656"/>
      <c r="L34" s="658"/>
      <c r="M34" s="658"/>
      <c r="N34" s="660" t="e">
        <f>IF(#REF!="Nije ocijenjen","",IF(#REF!="Ocijenjen",IF(B34+C34=0,"",IF(#REF!="Tužilac",IF(M34&lt;0.031,40,IF(M34&lt;0.061,30,IF(M34&lt;0.101,20,IF(M34&lt;=0.2,10,IF(M34&lt;=1,0,))))),IF(M34&lt;0.031,20,IF(M34&lt;0.061,15,IF(M34&lt;0.101,10,IF(M34&lt;=0.2,5,IF(M34&lt;=1,0,)))))))))</f>
        <v>#REF!</v>
      </c>
      <c r="O34" s="514"/>
      <c r="P34" s="514"/>
      <c r="Q34" s="514"/>
      <c r="R34" s="515" t="str">
        <f t="shared" si="4"/>
        <v/>
      </c>
      <c r="S34" s="516" t="str">
        <f t="shared" si="5"/>
        <v/>
      </c>
      <c r="T34" s="517" t="str">
        <f t="shared" ref="T34" si="64">IF(F33="Nije ocijenjen","",IF(F33="Ocijenjen",IF(O34+P34=0,"",IF(D33="Tužilac",IF(S34&lt;0.0301,50,IF(S34&lt;0.0601,40,IF(S34&lt;0.1001,25,IF(S34&lt;=0.2,15,IF(S34&gt;0.2,0,))))),IF(S34&lt;0.0301,20,IF(S34&lt;0.0601,15,IF(S34&lt;0.1001,10,IF(S34&lt;=0.2,5,IF(S34&gt;0.2,0,)))))))))</f>
        <v/>
      </c>
      <c r="U34" s="642" t="e">
        <f t="shared" si="16"/>
        <v>#VALUE!</v>
      </c>
      <c r="V34" s="644"/>
    </row>
    <row r="35" spans="2:22" ht="12.95" customHeight="1" x14ac:dyDescent="0.2">
      <c r="B35" s="679">
        <v>13</v>
      </c>
      <c r="C35" s="647" t="str">
        <f>IF('TABELA I'!B25="","",'TABELA I'!B25)</f>
        <v/>
      </c>
      <c r="D35" s="675"/>
      <c r="E35" s="647" t="str">
        <f>IF('TABELA I'!D25="","",'TABELA I'!D25)</f>
        <v/>
      </c>
      <c r="F35" s="653" t="s">
        <v>115</v>
      </c>
      <c r="G35" s="105" t="s">
        <v>298</v>
      </c>
      <c r="H35" s="655"/>
      <c r="I35" s="655"/>
      <c r="J35" s="655"/>
      <c r="K35" s="655"/>
      <c r="L35" s="657" t="str">
        <f t="shared" ref="L35" si="65">IF((H35+I35)=0,"",(H35+I35-J35-K35)/(H35+I35))</f>
        <v/>
      </c>
      <c r="M35" s="657" t="str">
        <f t="shared" ref="M35" si="66">IF((H35+I35)=0,"",(J35+K35)/(H35+I35))</f>
        <v/>
      </c>
      <c r="N35" s="659" t="str">
        <f t="shared" ref="N35" si="67">IF(F35="Nije ocijenjen","",IF(F35="Ocijenjen",IF(H35+I35=0,"",IF(D35="Tužilac",IF(M35&lt;0.0001,50,IF(M35&lt;0.0301,40,IF(M35&lt;0.0601,25,IF(M35&lt;=0.1,15,IF(M35&gt;0.1,0,))))),IF(M35&lt;0.0001,20,IF(M35&lt;0.0301,15,IF(M35&lt;0.0601,10,IF(M35&lt;=0.1,5,IF(M35&gt;0.1,0,)))))))))</f>
        <v/>
      </c>
      <c r="O35" s="510"/>
      <c r="P35" s="510"/>
      <c r="Q35" s="510"/>
      <c r="R35" s="511" t="str">
        <f t="shared" si="4"/>
        <v/>
      </c>
      <c r="S35" s="512" t="str">
        <f t="shared" si="5"/>
        <v/>
      </c>
      <c r="T35" s="513" t="str">
        <f t="shared" ref="T35" si="68">IF(F35="Nije ocijenjen","",IF(F35="Ocijenjen",IF(O35+P35=0,"",IF(D35="Tužilac",IF(S35&lt;0.0251,50,IF(S35&lt;0.0501,40,IF(S35&lt;0.0751,25,IF(S35&lt;=0.1,15,IF(S35&gt;0.1,0,))))),IF(S35&lt;0.0251,20,IF(S35&lt;0.0501,15,IF(S35&lt;0.0751,10,IF(S35&lt;=0.1,5,IF(S35&gt;0.1,0,)))))))))</f>
        <v/>
      </c>
      <c r="U35" s="641" t="str">
        <f t="shared" si="13"/>
        <v/>
      </c>
      <c r="V35" s="643" t="str">
        <f t="shared" ref="V35" si="69">IF(F35="Nije ocijenjen","",IF(F35="Ocijenjen",IF(U35="",N35,IF(N35="",U35,((N35+U35)/2)))))</f>
        <v/>
      </c>
    </row>
    <row r="36" spans="2:22" ht="12.95" customHeight="1" thickBot="1" x14ac:dyDescent="0.25">
      <c r="B36" s="680"/>
      <c r="C36" s="648"/>
      <c r="D36" s="676"/>
      <c r="E36" s="648"/>
      <c r="F36" s="654"/>
      <c r="G36" s="106" t="s">
        <v>265</v>
      </c>
      <c r="H36" s="656"/>
      <c r="I36" s="656"/>
      <c r="J36" s="656"/>
      <c r="K36" s="656"/>
      <c r="L36" s="658"/>
      <c r="M36" s="658"/>
      <c r="N36" s="660" t="e">
        <f>IF(#REF!="Nije ocijenjen","",IF(#REF!="Ocijenjen",IF(B36+C36=0,"",IF(#REF!="Tužilac",IF(M36&lt;0.031,40,IF(M36&lt;0.061,30,IF(M36&lt;0.101,20,IF(M36&lt;=0.2,10,IF(M36&lt;=1,0,))))),IF(M36&lt;0.031,20,IF(M36&lt;0.061,15,IF(M36&lt;0.101,10,IF(M36&lt;=0.2,5,IF(M36&lt;=1,0,)))))))))</f>
        <v>#REF!</v>
      </c>
      <c r="O36" s="514"/>
      <c r="P36" s="514"/>
      <c r="Q36" s="514"/>
      <c r="R36" s="515" t="str">
        <f t="shared" si="4"/>
        <v/>
      </c>
      <c r="S36" s="516" t="str">
        <f t="shared" si="5"/>
        <v/>
      </c>
      <c r="T36" s="517" t="str">
        <f t="shared" ref="T36" si="70">IF(F35="Nije ocijenjen","",IF(F35="Ocijenjen",IF(O36+P36=0,"",IF(D35="Tužilac",IF(S36&lt;0.0301,50,IF(S36&lt;0.0601,40,IF(S36&lt;0.1001,25,IF(S36&lt;=0.2,15,IF(S36&gt;0.2,0,))))),IF(S36&lt;0.0301,20,IF(S36&lt;0.0601,15,IF(S36&lt;0.1001,10,IF(S36&lt;=0.2,5,IF(S36&gt;0.2,0,)))))))))</f>
        <v/>
      </c>
      <c r="U36" s="642" t="e">
        <f t="shared" si="16"/>
        <v>#VALUE!</v>
      </c>
      <c r="V36" s="644"/>
    </row>
    <row r="37" spans="2:22" ht="12.95" customHeight="1" x14ac:dyDescent="0.2">
      <c r="B37" s="679">
        <v>14</v>
      </c>
      <c r="C37" s="647" t="str">
        <f>IF('TABELA I'!B26="","",'TABELA I'!B26)</f>
        <v/>
      </c>
      <c r="D37" s="675"/>
      <c r="E37" s="647" t="str">
        <f>IF('TABELA I'!D26="","",'TABELA I'!D26)</f>
        <v/>
      </c>
      <c r="F37" s="653" t="s">
        <v>115</v>
      </c>
      <c r="G37" s="105" t="s">
        <v>298</v>
      </c>
      <c r="H37" s="655"/>
      <c r="I37" s="655"/>
      <c r="J37" s="655"/>
      <c r="K37" s="655"/>
      <c r="L37" s="657" t="str">
        <f t="shared" ref="L37" si="71">IF((H37+I37)=0,"",(H37+I37-J37-K37)/(H37+I37))</f>
        <v/>
      </c>
      <c r="M37" s="657" t="str">
        <f t="shared" ref="M37" si="72">IF((H37+I37)=0,"",(J37+K37)/(H37+I37))</f>
        <v/>
      </c>
      <c r="N37" s="659" t="str">
        <f t="shared" ref="N37" si="73">IF(F37="Nije ocijenjen","",IF(F37="Ocijenjen",IF(H37+I37=0,"",IF(D37="Tužilac",IF(M37&lt;0.0001,50,IF(M37&lt;0.0301,40,IF(M37&lt;0.0601,25,IF(M37&lt;=0.1,15,IF(M37&gt;0.1,0,))))),IF(M37&lt;0.0001,20,IF(M37&lt;0.0301,15,IF(M37&lt;0.0601,10,IF(M37&lt;=0.1,5,IF(M37&gt;0.1,0,)))))))))</f>
        <v/>
      </c>
      <c r="O37" s="510"/>
      <c r="P37" s="510"/>
      <c r="Q37" s="510"/>
      <c r="R37" s="511" t="str">
        <f t="shared" si="4"/>
        <v/>
      </c>
      <c r="S37" s="512" t="str">
        <f t="shared" si="5"/>
        <v/>
      </c>
      <c r="T37" s="513" t="str">
        <f t="shared" ref="T37" si="74">IF(F37="Nije ocijenjen","",IF(F37="Ocijenjen",IF(O37+P37=0,"",IF(D37="Tužilac",IF(S37&lt;0.0251,50,IF(S37&lt;0.0501,40,IF(S37&lt;0.0751,25,IF(S37&lt;=0.1,15,IF(S37&gt;0.1,0,))))),IF(S37&lt;0.0251,20,IF(S37&lt;0.0501,15,IF(S37&lt;0.0751,10,IF(S37&lt;=0.1,5,IF(S37&gt;0.1,0,)))))))))</f>
        <v/>
      </c>
      <c r="U37" s="641" t="str">
        <f t="shared" si="13"/>
        <v/>
      </c>
      <c r="V37" s="643" t="str">
        <f t="shared" ref="V37" si="75">IF(F37="Nije ocijenjen","",IF(F37="Ocijenjen",IF(U37="",N37,IF(N37="",U37,((N37+U37)/2)))))</f>
        <v/>
      </c>
    </row>
    <row r="38" spans="2:22" ht="12.95" customHeight="1" thickBot="1" x14ac:dyDescent="0.25">
      <c r="B38" s="680"/>
      <c r="C38" s="648"/>
      <c r="D38" s="676"/>
      <c r="E38" s="648"/>
      <c r="F38" s="654"/>
      <c r="G38" s="106" t="s">
        <v>265</v>
      </c>
      <c r="H38" s="656"/>
      <c r="I38" s="656"/>
      <c r="J38" s="656"/>
      <c r="K38" s="656"/>
      <c r="L38" s="658"/>
      <c r="M38" s="658"/>
      <c r="N38" s="660" t="e">
        <f>IF(#REF!="Nije ocijenjen","",IF(#REF!="Ocijenjen",IF(B38+C38=0,"",IF(#REF!="Tužilac",IF(M38&lt;0.031,40,IF(M38&lt;0.061,30,IF(M38&lt;0.101,20,IF(M38&lt;=0.2,10,IF(M38&lt;=1,0,))))),IF(M38&lt;0.031,20,IF(M38&lt;0.061,15,IF(M38&lt;0.101,10,IF(M38&lt;=0.2,5,IF(M38&lt;=1,0,)))))))))</f>
        <v>#REF!</v>
      </c>
      <c r="O38" s="514"/>
      <c r="P38" s="514"/>
      <c r="Q38" s="514"/>
      <c r="R38" s="515" t="str">
        <f t="shared" si="4"/>
        <v/>
      </c>
      <c r="S38" s="516" t="str">
        <f t="shared" si="5"/>
        <v/>
      </c>
      <c r="T38" s="517" t="str">
        <f t="shared" ref="T38" si="76">IF(F37="Nije ocijenjen","",IF(F37="Ocijenjen",IF(O38+P38=0,"",IF(D37="Tužilac",IF(S38&lt;0.0301,50,IF(S38&lt;0.0601,40,IF(S38&lt;0.1001,25,IF(S38&lt;=0.2,15,IF(S38&gt;0.2,0,))))),IF(S38&lt;0.0301,20,IF(S38&lt;0.0601,15,IF(S38&lt;0.1001,10,IF(S38&lt;=0.2,5,IF(S38&gt;0.2,0,)))))))))</f>
        <v/>
      </c>
      <c r="U38" s="642" t="e">
        <f t="shared" si="16"/>
        <v>#VALUE!</v>
      </c>
      <c r="V38" s="644"/>
    </row>
    <row r="39" spans="2:22" ht="12.95" customHeight="1" x14ac:dyDescent="0.2">
      <c r="B39" s="679">
        <v>15</v>
      </c>
      <c r="C39" s="647" t="str">
        <f>IF('TABELA I'!B27="","",'TABELA I'!B27)</f>
        <v/>
      </c>
      <c r="D39" s="675"/>
      <c r="E39" s="647" t="str">
        <f>IF('TABELA I'!D27="","",'TABELA I'!D27)</f>
        <v/>
      </c>
      <c r="F39" s="653" t="s">
        <v>115</v>
      </c>
      <c r="G39" s="105" t="s">
        <v>298</v>
      </c>
      <c r="H39" s="655"/>
      <c r="I39" s="655"/>
      <c r="J39" s="655"/>
      <c r="K39" s="655"/>
      <c r="L39" s="657" t="str">
        <f t="shared" ref="L39" si="77">IF((H39+I39)=0,"",(H39+I39-J39-K39)/(H39+I39))</f>
        <v/>
      </c>
      <c r="M39" s="657" t="str">
        <f t="shared" ref="M39" si="78">IF((H39+I39)=0,"",(J39+K39)/(H39+I39))</f>
        <v/>
      </c>
      <c r="N39" s="659" t="str">
        <f t="shared" ref="N39" si="79">IF(F39="Nije ocijenjen","",IF(F39="Ocijenjen",IF(H39+I39=0,"",IF(D39="Tužilac",IF(M39&lt;0.0001,50,IF(M39&lt;0.0301,40,IF(M39&lt;0.0601,25,IF(M39&lt;=0.1,15,IF(M39&gt;0.1,0,))))),IF(M39&lt;0.0001,20,IF(M39&lt;0.0301,15,IF(M39&lt;0.0601,10,IF(M39&lt;=0.1,5,IF(M39&gt;0.1,0,)))))))))</f>
        <v/>
      </c>
      <c r="O39" s="510"/>
      <c r="P39" s="510"/>
      <c r="Q39" s="510"/>
      <c r="R39" s="511" t="str">
        <f t="shared" si="4"/>
        <v/>
      </c>
      <c r="S39" s="512" t="str">
        <f t="shared" si="5"/>
        <v/>
      </c>
      <c r="T39" s="513" t="str">
        <f t="shared" ref="T39" si="80">IF(F39="Nije ocijenjen","",IF(F39="Ocijenjen",IF(O39+P39=0,"",IF(D39="Tužilac",IF(S39&lt;0.0251,50,IF(S39&lt;0.0501,40,IF(S39&lt;0.0751,25,IF(S39&lt;=0.1,15,IF(S39&gt;0.1,0,))))),IF(S39&lt;0.0251,20,IF(S39&lt;0.0501,15,IF(S39&lt;0.0751,10,IF(S39&lt;=0.1,5,IF(S39&gt;0.1,0,)))))))))</f>
        <v/>
      </c>
      <c r="U39" s="641" t="str">
        <f t="shared" si="13"/>
        <v/>
      </c>
      <c r="V39" s="643" t="str">
        <f t="shared" ref="V39" si="81">IF(F39="Nije ocijenjen","",IF(F39="Ocijenjen",IF(U39="",N39,IF(N39="",U39,((N39+U39)/2)))))</f>
        <v/>
      </c>
    </row>
    <row r="40" spans="2:22" ht="12.95" customHeight="1" thickBot="1" x14ac:dyDescent="0.25">
      <c r="B40" s="680"/>
      <c r="C40" s="648"/>
      <c r="D40" s="676"/>
      <c r="E40" s="648"/>
      <c r="F40" s="654"/>
      <c r="G40" s="106" t="s">
        <v>265</v>
      </c>
      <c r="H40" s="656"/>
      <c r="I40" s="656"/>
      <c r="J40" s="656"/>
      <c r="K40" s="656"/>
      <c r="L40" s="658"/>
      <c r="M40" s="658"/>
      <c r="N40" s="660" t="e">
        <f>IF(#REF!="Nije ocijenjen","",IF(#REF!="Ocijenjen",IF(B40+C40=0,"",IF(#REF!="Tužilac",IF(M40&lt;0.031,40,IF(M40&lt;0.061,30,IF(M40&lt;0.101,20,IF(M40&lt;=0.2,10,IF(M40&lt;=1,0,))))),IF(M40&lt;0.031,20,IF(M40&lt;0.061,15,IF(M40&lt;0.101,10,IF(M40&lt;=0.2,5,IF(M40&lt;=1,0,)))))))))</f>
        <v>#REF!</v>
      </c>
      <c r="O40" s="514"/>
      <c r="P40" s="514"/>
      <c r="Q40" s="514"/>
      <c r="R40" s="515" t="str">
        <f t="shared" si="4"/>
        <v/>
      </c>
      <c r="S40" s="516" t="str">
        <f t="shared" si="5"/>
        <v/>
      </c>
      <c r="T40" s="517" t="str">
        <f t="shared" ref="T40" si="82">IF(F39="Nije ocijenjen","",IF(F39="Ocijenjen",IF(O40+P40=0,"",IF(D39="Tužilac",IF(S40&lt;0.0301,50,IF(S40&lt;0.0601,40,IF(S40&lt;0.1001,25,IF(S40&lt;=0.2,15,IF(S40&gt;0.2,0,))))),IF(S40&lt;0.0301,20,IF(S40&lt;0.0601,15,IF(S40&lt;0.1001,10,IF(S40&lt;=0.2,5,IF(S40&gt;0.2,0,)))))))))</f>
        <v/>
      </c>
      <c r="U40" s="642" t="e">
        <f t="shared" si="16"/>
        <v>#VALUE!</v>
      </c>
      <c r="V40" s="644"/>
    </row>
    <row r="41" spans="2:22" ht="12.95" customHeight="1" x14ac:dyDescent="0.2">
      <c r="B41" s="679">
        <v>16</v>
      </c>
      <c r="C41" s="647" t="str">
        <f>IF('TABELA I'!B28="","",'TABELA I'!B28)</f>
        <v/>
      </c>
      <c r="D41" s="675"/>
      <c r="E41" s="647" t="str">
        <f>IF('TABELA I'!D28="","",'TABELA I'!D28)</f>
        <v/>
      </c>
      <c r="F41" s="653" t="s">
        <v>115</v>
      </c>
      <c r="G41" s="105" t="s">
        <v>298</v>
      </c>
      <c r="H41" s="655"/>
      <c r="I41" s="655"/>
      <c r="J41" s="655"/>
      <c r="K41" s="655"/>
      <c r="L41" s="657" t="str">
        <f t="shared" ref="L41" si="83">IF((H41+I41)=0,"",(H41+I41-J41-K41)/(H41+I41))</f>
        <v/>
      </c>
      <c r="M41" s="657" t="str">
        <f t="shared" ref="M41" si="84">IF((H41+I41)=0,"",(J41+K41)/(H41+I41))</f>
        <v/>
      </c>
      <c r="N41" s="659" t="str">
        <f t="shared" ref="N41" si="85">IF(F41="Nije ocijenjen","",IF(F41="Ocijenjen",IF(H41+I41=0,"",IF(D41="Tužilac",IF(M41&lt;0.0001,50,IF(M41&lt;0.0301,40,IF(M41&lt;0.0601,25,IF(M41&lt;=0.1,15,IF(M41&gt;0.1,0,))))),IF(M41&lt;0.0001,20,IF(M41&lt;0.0301,15,IF(M41&lt;0.0601,10,IF(M41&lt;=0.1,5,IF(M41&gt;0.1,0,)))))))))</f>
        <v/>
      </c>
      <c r="O41" s="510"/>
      <c r="P41" s="510"/>
      <c r="Q41" s="510"/>
      <c r="R41" s="511" t="str">
        <f t="shared" si="4"/>
        <v/>
      </c>
      <c r="S41" s="512" t="str">
        <f t="shared" si="5"/>
        <v/>
      </c>
      <c r="T41" s="513" t="str">
        <f t="shared" ref="T41" si="86">IF(F41="Nije ocijenjen","",IF(F41="Ocijenjen",IF(O41+P41=0,"",IF(D41="Tužilac",IF(S41&lt;0.0251,50,IF(S41&lt;0.0501,40,IF(S41&lt;0.0751,25,IF(S41&lt;=0.1,15,IF(S41&gt;0.1,0,))))),IF(S41&lt;0.0251,20,IF(S41&lt;0.0501,15,IF(S41&lt;0.0751,10,IF(S41&lt;=0.1,5,IF(S41&gt;0.1,0,)))))))))</f>
        <v/>
      </c>
      <c r="U41" s="641" t="str">
        <f t="shared" si="13"/>
        <v/>
      </c>
      <c r="V41" s="643" t="str">
        <f t="shared" ref="V41" si="87">IF(F41="Nije ocijenjen","",IF(F41="Ocijenjen",IF(U41="",N41,IF(N41="",U41,((N41+U41)/2)))))</f>
        <v/>
      </c>
    </row>
    <row r="42" spans="2:22" ht="12.95" customHeight="1" thickBot="1" x14ac:dyDescent="0.25">
      <c r="B42" s="680"/>
      <c r="C42" s="648"/>
      <c r="D42" s="676"/>
      <c r="E42" s="648"/>
      <c r="F42" s="654"/>
      <c r="G42" s="106" t="s">
        <v>265</v>
      </c>
      <c r="H42" s="656"/>
      <c r="I42" s="656"/>
      <c r="J42" s="656"/>
      <c r="K42" s="656"/>
      <c r="L42" s="658"/>
      <c r="M42" s="658"/>
      <c r="N42" s="660" t="e">
        <f>IF(#REF!="Nije ocijenjen","",IF(#REF!="Ocijenjen",IF(B42+C42=0,"",IF(#REF!="Tužilac",IF(M42&lt;0.031,40,IF(M42&lt;0.061,30,IF(M42&lt;0.101,20,IF(M42&lt;=0.2,10,IF(M42&lt;=1,0,))))),IF(M42&lt;0.031,20,IF(M42&lt;0.061,15,IF(M42&lt;0.101,10,IF(M42&lt;=0.2,5,IF(M42&lt;=1,0,)))))))))</f>
        <v>#REF!</v>
      </c>
      <c r="O42" s="514"/>
      <c r="P42" s="514"/>
      <c r="Q42" s="514"/>
      <c r="R42" s="515" t="str">
        <f t="shared" si="4"/>
        <v/>
      </c>
      <c r="S42" s="516" t="str">
        <f t="shared" si="5"/>
        <v/>
      </c>
      <c r="T42" s="517" t="str">
        <f t="shared" ref="T42" si="88">IF(F41="Nije ocijenjen","",IF(F41="Ocijenjen",IF(O42+P42=0,"",IF(D41="Tužilac",IF(S42&lt;0.0301,50,IF(S42&lt;0.0601,40,IF(S42&lt;0.1001,25,IF(S42&lt;=0.2,15,IF(S42&gt;0.2,0,))))),IF(S42&lt;0.0301,20,IF(S42&lt;0.0601,15,IF(S42&lt;0.1001,10,IF(S42&lt;=0.2,5,IF(S42&gt;0.2,0,)))))))))</f>
        <v/>
      </c>
      <c r="U42" s="642" t="e">
        <f t="shared" si="16"/>
        <v>#VALUE!</v>
      </c>
      <c r="V42" s="644"/>
    </row>
    <row r="43" spans="2:22" ht="12.95" customHeight="1" x14ac:dyDescent="0.2">
      <c r="B43" s="679">
        <v>17</v>
      </c>
      <c r="C43" s="647" t="str">
        <f>IF('TABELA I'!B29="","",'TABELA I'!B29)</f>
        <v/>
      </c>
      <c r="D43" s="675"/>
      <c r="E43" s="647" t="str">
        <f>IF('TABELA I'!D29="","",'TABELA I'!D29)</f>
        <v/>
      </c>
      <c r="F43" s="653" t="s">
        <v>115</v>
      </c>
      <c r="G43" s="105" t="s">
        <v>298</v>
      </c>
      <c r="H43" s="655"/>
      <c r="I43" s="655"/>
      <c r="J43" s="655"/>
      <c r="K43" s="655"/>
      <c r="L43" s="657" t="str">
        <f t="shared" ref="L43" si="89">IF((H43+I43)=0,"",(H43+I43-J43-K43)/(H43+I43))</f>
        <v/>
      </c>
      <c r="M43" s="657" t="str">
        <f t="shared" ref="M43" si="90">IF((H43+I43)=0,"",(J43+K43)/(H43+I43))</f>
        <v/>
      </c>
      <c r="N43" s="659" t="str">
        <f t="shared" ref="N43" si="91">IF(F43="Nije ocijenjen","",IF(F43="Ocijenjen",IF(H43+I43=0,"",IF(D43="Tužilac",IF(M43&lt;0.0001,50,IF(M43&lt;0.0301,40,IF(M43&lt;0.0601,25,IF(M43&lt;=0.1,15,IF(M43&gt;0.1,0,))))),IF(M43&lt;0.0001,20,IF(M43&lt;0.0301,15,IF(M43&lt;0.0601,10,IF(M43&lt;=0.1,5,IF(M43&gt;0.1,0,)))))))))</f>
        <v/>
      </c>
      <c r="O43" s="510"/>
      <c r="P43" s="510"/>
      <c r="Q43" s="510"/>
      <c r="R43" s="511" t="str">
        <f t="shared" si="4"/>
        <v/>
      </c>
      <c r="S43" s="512" t="str">
        <f t="shared" si="5"/>
        <v/>
      </c>
      <c r="T43" s="513" t="str">
        <f t="shared" ref="T43" si="92">IF(F43="Nije ocijenjen","",IF(F43="Ocijenjen",IF(O43+P43=0,"",IF(D43="Tužilac",IF(S43&lt;0.0251,50,IF(S43&lt;0.0501,40,IF(S43&lt;0.0751,25,IF(S43&lt;=0.1,15,IF(S43&gt;0.1,0,))))),IF(S43&lt;0.0251,20,IF(S43&lt;0.0501,15,IF(S43&lt;0.0751,10,IF(S43&lt;=0.1,5,IF(S43&gt;0.1,0,)))))))))</f>
        <v/>
      </c>
      <c r="U43" s="641" t="str">
        <f t="shared" si="13"/>
        <v/>
      </c>
      <c r="V43" s="643" t="str">
        <f t="shared" ref="V43" si="93">IF(F43="Nije ocijenjen","",IF(F43="Ocijenjen",IF(U43="",N43,IF(N43="",U43,((N43+U43)/2)))))</f>
        <v/>
      </c>
    </row>
    <row r="44" spans="2:22" ht="12.95" customHeight="1" thickBot="1" x14ac:dyDescent="0.25">
      <c r="B44" s="680"/>
      <c r="C44" s="648"/>
      <c r="D44" s="676"/>
      <c r="E44" s="648"/>
      <c r="F44" s="654"/>
      <c r="G44" s="106" t="s">
        <v>265</v>
      </c>
      <c r="H44" s="656"/>
      <c r="I44" s="656"/>
      <c r="J44" s="656"/>
      <c r="K44" s="656"/>
      <c r="L44" s="658"/>
      <c r="M44" s="658"/>
      <c r="N44" s="660" t="e">
        <f>IF(#REF!="Nije ocijenjen","",IF(#REF!="Ocijenjen",IF(B44+C44=0,"",IF(#REF!="Tužilac",IF(M44&lt;0.031,40,IF(M44&lt;0.061,30,IF(M44&lt;0.101,20,IF(M44&lt;=0.2,10,IF(M44&lt;=1,0,))))),IF(M44&lt;0.031,20,IF(M44&lt;0.061,15,IF(M44&lt;0.101,10,IF(M44&lt;=0.2,5,IF(M44&lt;=1,0,)))))))))</f>
        <v>#REF!</v>
      </c>
      <c r="O44" s="514"/>
      <c r="P44" s="514"/>
      <c r="Q44" s="514"/>
      <c r="R44" s="515" t="str">
        <f t="shared" si="4"/>
        <v/>
      </c>
      <c r="S44" s="516" t="str">
        <f t="shared" si="5"/>
        <v/>
      </c>
      <c r="T44" s="517" t="str">
        <f t="shared" ref="T44" si="94">IF(F43="Nije ocijenjen","",IF(F43="Ocijenjen",IF(O44+P44=0,"",IF(D43="Tužilac",IF(S44&lt;0.0301,50,IF(S44&lt;0.0601,40,IF(S44&lt;0.1001,25,IF(S44&lt;=0.2,15,IF(S44&gt;0.2,0,))))),IF(S44&lt;0.0301,20,IF(S44&lt;0.0601,15,IF(S44&lt;0.1001,10,IF(S44&lt;=0.2,5,IF(S44&gt;0.2,0,)))))))))</f>
        <v/>
      </c>
      <c r="U44" s="642" t="e">
        <f t="shared" si="16"/>
        <v>#VALUE!</v>
      </c>
      <c r="V44" s="644"/>
    </row>
    <row r="45" spans="2:22" ht="12.95" customHeight="1" x14ac:dyDescent="0.2">
      <c r="B45" s="679">
        <v>18</v>
      </c>
      <c r="C45" s="647" t="str">
        <f>IF('TABELA I'!B30="","",'TABELA I'!B30)</f>
        <v/>
      </c>
      <c r="D45" s="675"/>
      <c r="E45" s="647" t="str">
        <f>IF('TABELA I'!D30="","",'TABELA I'!D30)</f>
        <v/>
      </c>
      <c r="F45" s="653" t="s">
        <v>115</v>
      </c>
      <c r="G45" s="105" t="s">
        <v>298</v>
      </c>
      <c r="H45" s="655"/>
      <c r="I45" s="655"/>
      <c r="J45" s="655"/>
      <c r="K45" s="655"/>
      <c r="L45" s="657" t="str">
        <f t="shared" ref="L45" si="95">IF((H45+I45)=0,"",(H45+I45-J45-K45)/(H45+I45))</f>
        <v/>
      </c>
      <c r="M45" s="657" t="str">
        <f t="shared" ref="M45" si="96">IF((H45+I45)=0,"",(J45+K45)/(H45+I45))</f>
        <v/>
      </c>
      <c r="N45" s="659" t="str">
        <f t="shared" ref="N45" si="97">IF(F45="Nije ocijenjen","",IF(F45="Ocijenjen",IF(H45+I45=0,"",IF(D45="Tužilac",IF(M45&lt;0.0001,50,IF(M45&lt;0.0301,40,IF(M45&lt;0.0601,25,IF(M45&lt;=0.1,15,IF(M45&gt;0.1,0,))))),IF(M45&lt;0.0001,20,IF(M45&lt;0.0301,15,IF(M45&lt;0.0601,10,IF(M45&lt;=0.1,5,IF(M45&gt;0.1,0,)))))))))</f>
        <v/>
      </c>
      <c r="O45" s="510"/>
      <c r="P45" s="510"/>
      <c r="Q45" s="510"/>
      <c r="R45" s="511" t="str">
        <f t="shared" si="4"/>
        <v/>
      </c>
      <c r="S45" s="512" t="str">
        <f t="shared" si="5"/>
        <v/>
      </c>
      <c r="T45" s="513" t="str">
        <f t="shared" ref="T45" si="98">IF(F45="Nije ocijenjen","",IF(F45="Ocijenjen",IF(O45+P45=0,"",IF(D45="Tužilac",IF(S45&lt;0.0251,50,IF(S45&lt;0.0501,40,IF(S45&lt;0.0751,25,IF(S45&lt;=0.1,15,IF(S45&gt;0.1,0,))))),IF(S45&lt;0.0251,20,IF(S45&lt;0.0501,15,IF(S45&lt;0.0751,10,IF(S45&lt;=0.1,5,IF(S45&gt;0.1,0,)))))))))</f>
        <v/>
      </c>
      <c r="U45" s="641" t="str">
        <f t="shared" si="13"/>
        <v/>
      </c>
      <c r="V45" s="643" t="str">
        <f t="shared" ref="V45" si="99">IF(F45="Nije ocijenjen","",IF(F45="Ocijenjen",IF(U45="",N45,IF(N45="",U45,((N45+U45)/2)))))</f>
        <v/>
      </c>
    </row>
    <row r="46" spans="2:22" ht="12.95" customHeight="1" thickBot="1" x14ac:dyDescent="0.25">
      <c r="B46" s="680"/>
      <c r="C46" s="648"/>
      <c r="D46" s="676"/>
      <c r="E46" s="648"/>
      <c r="F46" s="654"/>
      <c r="G46" s="106" t="s">
        <v>265</v>
      </c>
      <c r="H46" s="656"/>
      <c r="I46" s="656"/>
      <c r="J46" s="656"/>
      <c r="K46" s="656"/>
      <c r="L46" s="658"/>
      <c r="M46" s="658"/>
      <c r="N46" s="660" t="e">
        <f>IF(#REF!="Nije ocijenjen","",IF(#REF!="Ocijenjen",IF(B46+C46=0,"",IF(#REF!="Tužilac",IF(M46&lt;0.031,40,IF(M46&lt;0.061,30,IF(M46&lt;0.101,20,IF(M46&lt;=0.2,10,IF(M46&lt;=1,0,))))),IF(M46&lt;0.031,20,IF(M46&lt;0.061,15,IF(M46&lt;0.101,10,IF(M46&lt;=0.2,5,IF(M46&lt;=1,0,)))))))))</f>
        <v>#REF!</v>
      </c>
      <c r="O46" s="514"/>
      <c r="P46" s="514"/>
      <c r="Q46" s="514"/>
      <c r="R46" s="515" t="str">
        <f t="shared" si="4"/>
        <v/>
      </c>
      <c r="S46" s="516" t="str">
        <f t="shared" si="5"/>
        <v/>
      </c>
      <c r="T46" s="517" t="str">
        <f t="shared" ref="T46" si="100">IF(F45="Nije ocijenjen","",IF(F45="Ocijenjen",IF(O46+P46=0,"",IF(D45="Tužilac",IF(S46&lt;0.0301,50,IF(S46&lt;0.0601,40,IF(S46&lt;0.1001,25,IF(S46&lt;=0.2,15,IF(S46&gt;0.2,0,))))),IF(S46&lt;0.0301,20,IF(S46&lt;0.0601,15,IF(S46&lt;0.1001,10,IF(S46&lt;=0.2,5,IF(S46&gt;0.2,0,)))))))))</f>
        <v/>
      </c>
      <c r="U46" s="642" t="e">
        <f t="shared" si="16"/>
        <v>#VALUE!</v>
      </c>
      <c r="V46" s="644"/>
    </row>
    <row r="47" spans="2:22" ht="12.95" customHeight="1" x14ac:dyDescent="0.2">
      <c r="B47" s="679">
        <v>19</v>
      </c>
      <c r="C47" s="647" t="str">
        <f>IF('TABELA I'!B31="","",'TABELA I'!B31)</f>
        <v/>
      </c>
      <c r="D47" s="675"/>
      <c r="E47" s="647" t="str">
        <f>IF('TABELA I'!D31="","",'TABELA I'!D31)</f>
        <v/>
      </c>
      <c r="F47" s="653" t="s">
        <v>115</v>
      </c>
      <c r="G47" s="105" t="s">
        <v>298</v>
      </c>
      <c r="H47" s="655"/>
      <c r="I47" s="655"/>
      <c r="J47" s="655"/>
      <c r="K47" s="655"/>
      <c r="L47" s="657" t="str">
        <f t="shared" ref="L47" si="101">IF((H47+I47)=0,"",(H47+I47-J47-K47)/(H47+I47))</f>
        <v/>
      </c>
      <c r="M47" s="657" t="str">
        <f t="shared" ref="M47" si="102">IF((H47+I47)=0,"",(J47+K47)/(H47+I47))</f>
        <v/>
      </c>
      <c r="N47" s="659" t="str">
        <f t="shared" ref="N47" si="103">IF(F47="Nije ocijenjen","",IF(F47="Ocijenjen",IF(H47+I47=0,"",IF(D47="Tužilac",IF(M47&lt;0.0001,50,IF(M47&lt;0.0301,40,IF(M47&lt;0.0601,25,IF(M47&lt;=0.1,15,IF(M47&gt;0.1,0,))))),IF(M47&lt;0.0001,20,IF(M47&lt;0.0301,15,IF(M47&lt;0.0601,10,IF(M47&lt;=0.1,5,IF(M47&gt;0.1,0,)))))))))</f>
        <v/>
      </c>
      <c r="O47" s="510"/>
      <c r="P47" s="510"/>
      <c r="Q47" s="510"/>
      <c r="R47" s="511" t="str">
        <f t="shared" si="4"/>
        <v/>
      </c>
      <c r="S47" s="512" t="str">
        <f t="shared" si="5"/>
        <v/>
      </c>
      <c r="T47" s="513" t="str">
        <f t="shared" ref="T47" si="104">IF(F47="Nije ocijenjen","",IF(F47="Ocijenjen",IF(O47+P47=0,"",IF(D47="Tužilac",IF(S47&lt;0.0251,50,IF(S47&lt;0.0501,40,IF(S47&lt;0.0751,25,IF(S47&lt;=0.1,15,IF(S47&gt;0.1,0,))))),IF(S47&lt;0.0251,20,IF(S47&lt;0.0501,15,IF(S47&lt;0.0751,10,IF(S47&lt;=0.1,5,IF(S47&gt;0.1,0,)))))))))</f>
        <v/>
      </c>
      <c r="U47" s="641" t="str">
        <f t="shared" si="13"/>
        <v/>
      </c>
      <c r="V47" s="643" t="str">
        <f t="shared" ref="V47" si="105">IF(F47="Nije ocijenjen","",IF(F47="Ocijenjen",IF(U47="",N47,IF(N47="",U47,((N47+U47)/2)))))</f>
        <v/>
      </c>
    </row>
    <row r="48" spans="2:22" ht="12.95" customHeight="1" thickBot="1" x14ac:dyDescent="0.25">
      <c r="B48" s="680"/>
      <c r="C48" s="648"/>
      <c r="D48" s="676"/>
      <c r="E48" s="648"/>
      <c r="F48" s="654"/>
      <c r="G48" s="106" t="s">
        <v>265</v>
      </c>
      <c r="H48" s="656"/>
      <c r="I48" s="656"/>
      <c r="J48" s="656"/>
      <c r="K48" s="656"/>
      <c r="L48" s="658"/>
      <c r="M48" s="658"/>
      <c r="N48" s="660" t="e">
        <f>IF(#REF!="Nije ocijenjen","",IF(#REF!="Ocijenjen",IF(B48+C48=0,"",IF(#REF!="Tužilac",IF(M48&lt;0.031,40,IF(M48&lt;0.061,30,IF(M48&lt;0.101,20,IF(M48&lt;=0.2,10,IF(M48&lt;=1,0,))))),IF(M48&lt;0.031,20,IF(M48&lt;0.061,15,IF(M48&lt;0.101,10,IF(M48&lt;=0.2,5,IF(M48&lt;=1,0,)))))))))</f>
        <v>#REF!</v>
      </c>
      <c r="O48" s="514"/>
      <c r="P48" s="514"/>
      <c r="Q48" s="514"/>
      <c r="R48" s="515" t="str">
        <f t="shared" si="4"/>
        <v/>
      </c>
      <c r="S48" s="516" t="str">
        <f t="shared" si="5"/>
        <v/>
      </c>
      <c r="T48" s="517" t="str">
        <f t="shared" ref="T48" si="106">IF(F47="Nije ocijenjen","",IF(F47="Ocijenjen",IF(O48+P48=0,"",IF(D47="Tužilac",IF(S48&lt;0.0301,50,IF(S48&lt;0.0601,40,IF(S48&lt;0.1001,25,IF(S48&lt;=0.2,15,IF(S48&gt;0.2,0,))))),IF(S48&lt;0.0301,20,IF(S48&lt;0.0601,15,IF(S48&lt;0.1001,10,IF(S48&lt;=0.2,5,IF(S48&gt;0.2,0,)))))))))</f>
        <v/>
      </c>
      <c r="U48" s="642" t="e">
        <f t="shared" si="16"/>
        <v>#VALUE!</v>
      </c>
      <c r="V48" s="644"/>
    </row>
    <row r="49" spans="2:22" ht="12.95" customHeight="1" x14ac:dyDescent="0.2">
      <c r="B49" s="679">
        <v>20</v>
      </c>
      <c r="C49" s="647" t="str">
        <f>IF('TABELA I'!B32="","",'TABELA I'!B32)</f>
        <v/>
      </c>
      <c r="D49" s="675"/>
      <c r="E49" s="647" t="str">
        <f>IF('TABELA I'!D32="","",'TABELA I'!D32)</f>
        <v/>
      </c>
      <c r="F49" s="653" t="s">
        <v>115</v>
      </c>
      <c r="G49" s="105" t="s">
        <v>298</v>
      </c>
      <c r="H49" s="655"/>
      <c r="I49" s="655"/>
      <c r="J49" s="655"/>
      <c r="K49" s="655"/>
      <c r="L49" s="657" t="str">
        <f t="shared" ref="L49" si="107">IF((H49+I49)=0,"",(H49+I49-J49-K49)/(H49+I49))</f>
        <v/>
      </c>
      <c r="M49" s="657" t="str">
        <f t="shared" ref="M49" si="108">IF((H49+I49)=0,"",(J49+K49)/(H49+I49))</f>
        <v/>
      </c>
      <c r="N49" s="659" t="str">
        <f t="shared" ref="N49" si="109">IF(F49="Nije ocijenjen","",IF(F49="Ocijenjen",IF(H49+I49=0,"",IF(D49="Tužilac",IF(M49&lt;0.0001,50,IF(M49&lt;0.0301,40,IF(M49&lt;0.0601,25,IF(M49&lt;=0.1,15,IF(M49&gt;0.1,0,))))),IF(M49&lt;0.0001,20,IF(M49&lt;0.0301,15,IF(M49&lt;0.0601,10,IF(M49&lt;=0.1,5,IF(M49&gt;0.1,0,)))))))))</f>
        <v/>
      </c>
      <c r="O49" s="510"/>
      <c r="P49" s="510"/>
      <c r="Q49" s="510"/>
      <c r="R49" s="511" t="str">
        <f t="shared" si="4"/>
        <v/>
      </c>
      <c r="S49" s="512" t="str">
        <f t="shared" si="5"/>
        <v/>
      </c>
      <c r="T49" s="513" t="str">
        <f t="shared" ref="T49" si="110">IF(F49="Nije ocijenjen","",IF(F49="Ocijenjen",IF(O49+P49=0,"",IF(D49="Tužilac",IF(S49&lt;0.0251,50,IF(S49&lt;0.0501,40,IF(S49&lt;0.0751,25,IF(S49&lt;=0.1,15,IF(S49&gt;0.1,0,))))),IF(S49&lt;0.0251,20,IF(S49&lt;0.0501,15,IF(S49&lt;0.0751,10,IF(S49&lt;=0.1,5,IF(S49&gt;0.1,0,)))))))))</f>
        <v/>
      </c>
      <c r="U49" s="641" t="str">
        <f t="shared" si="13"/>
        <v/>
      </c>
      <c r="V49" s="643" t="str">
        <f t="shared" ref="V49" si="111">IF(F49="Nije ocijenjen","",IF(F49="Ocijenjen",IF(U49="",N49,IF(N49="",U49,((N49+U49)/2)))))</f>
        <v/>
      </c>
    </row>
    <row r="50" spans="2:22" ht="12.95" customHeight="1" thickBot="1" x14ac:dyDescent="0.25">
      <c r="B50" s="680"/>
      <c r="C50" s="648"/>
      <c r="D50" s="676"/>
      <c r="E50" s="648"/>
      <c r="F50" s="654"/>
      <c r="G50" s="106" t="s">
        <v>265</v>
      </c>
      <c r="H50" s="656"/>
      <c r="I50" s="656"/>
      <c r="J50" s="656"/>
      <c r="K50" s="656"/>
      <c r="L50" s="658"/>
      <c r="M50" s="658"/>
      <c r="N50" s="660" t="e">
        <f>IF(#REF!="Nije ocijenjen","",IF(#REF!="Ocijenjen",IF(B50+C50=0,"",IF(#REF!="Tužilac",IF(M50&lt;0.031,40,IF(M50&lt;0.061,30,IF(M50&lt;0.101,20,IF(M50&lt;=0.2,10,IF(M50&lt;=1,0,))))),IF(M50&lt;0.031,20,IF(M50&lt;0.061,15,IF(M50&lt;0.101,10,IF(M50&lt;=0.2,5,IF(M50&lt;=1,0,)))))))))</f>
        <v>#REF!</v>
      </c>
      <c r="O50" s="514"/>
      <c r="P50" s="514"/>
      <c r="Q50" s="514"/>
      <c r="R50" s="515" t="str">
        <f t="shared" si="4"/>
        <v/>
      </c>
      <c r="S50" s="516" t="str">
        <f t="shared" si="5"/>
        <v/>
      </c>
      <c r="T50" s="517" t="str">
        <f t="shared" ref="T50" si="112">IF(F49="Nije ocijenjen","",IF(F49="Ocijenjen",IF(O50+P50=0,"",IF(D49="Tužilac",IF(S50&lt;0.0301,50,IF(S50&lt;0.0601,40,IF(S50&lt;0.1001,25,IF(S50&lt;=0.2,15,IF(S50&gt;0.2,0,))))),IF(S50&lt;0.0301,20,IF(S50&lt;0.0601,15,IF(S50&lt;0.1001,10,IF(S50&lt;=0.2,5,IF(S50&gt;0.2,0,)))))))))</f>
        <v/>
      </c>
      <c r="U50" s="642" t="e">
        <f t="shared" si="16"/>
        <v>#VALUE!</v>
      </c>
      <c r="V50" s="644"/>
    </row>
    <row r="51" spans="2:22" ht="12.95" customHeight="1" x14ac:dyDescent="0.2">
      <c r="B51" s="679">
        <v>21</v>
      </c>
      <c r="C51" s="647" t="str">
        <f>IF('TABELA I'!B33="","",'TABELA I'!B33)</f>
        <v/>
      </c>
      <c r="D51" s="675"/>
      <c r="E51" s="647" t="str">
        <f>IF('TABELA I'!D33="","",'TABELA I'!D33)</f>
        <v/>
      </c>
      <c r="F51" s="653" t="s">
        <v>115</v>
      </c>
      <c r="G51" s="105" t="s">
        <v>298</v>
      </c>
      <c r="H51" s="655"/>
      <c r="I51" s="655"/>
      <c r="J51" s="655"/>
      <c r="K51" s="655"/>
      <c r="L51" s="657" t="str">
        <f t="shared" ref="L51" si="113">IF((H51+I51)=0,"",(H51+I51-J51-K51)/(H51+I51))</f>
        <v/>
      </c>
      <c r="M51" s="657" t="str">
        <f t="shared" ref="M51" si="114">IF((H51+I51)=0,"",(J51+K51)/(H51+I51))</f>
        <v/>
      </c>
      <c r="N51" s="659" t="str">
        <f t="shared" ref="N51" si="115">IF(F51="Nije ocijenjen","",IF(F51="Ocijenjen",IF(H51+I51=0,"",IF(D51="Tužilac",IF(M51&lt;0.0001,50,IF(M51&lt;0.0301,40,IF(M51&lt;0.0601,25,IF(M51&lt;=0.1,15,IF(M51&gt;0.1,0,))))),IF(M51&lt;0.0001,20,IF(M51&lt;0.0301,15,IF(M51&lt;0.0601,10,IF(M51&lt;=0.1,5,IF(M51&gt;0.1,0,)))))))))</f>
        <v/>
      </c>
      <c r="O51" s="510"/>
      <c r="P51" s="510"/>
      <c r="Q51" s="510"/>
      <c r="R51" s="511" t="str">
        <f t="shared" si="4"/>
        <v/>
      </c>
      <c r="S51" s="512" t="str">
        <f t="shared" si="5"/>
        <v/>
      </c>
      <c r="T51" s="513" t="str">
        <f t="shared" ref="T51" si="116">IF(F51="Nije ocijenjen","",IF(F51="Ocijenjen",IF(O51+P51=0,"",IF(D51="Tužilac",IF(S51&lt;0.0251,50,IF(S51&lt;0.0501,40,IF(S51&lt;0.0751,25,IF(S51&lt;=0.1,15,IF(S51&gt;0.1,0,))))),IF(S51&lt;0.0251,20,IF(S51&lt;0.0501,15,IF(S51&lt;0.0751,10,IF(S51&lt;=0.1,5,IF(S51&gt;0.1,0,)))))))))</f>
        <v/>
      </c>
      <c r="U51" s="641" t="str">
        <f t="shared" si="13"/>
        <v/>
      </c>
      <c r="V51" s="643" t="str">
        <f t="shared" ref="V51" si="117">IF(F51="Nije ocijenjen","",IF(F51="Ocijenjen",IF(U51="",N51,IF(N51="",U51,((N51+U51)/2)))))</f>
        <v/>
      </c>
    </row>
    <row r="52" spans="2:22" ht="12.95" customHeight="1" thickBot="1" x14ac:dyDescent="0.25">
      <c r="B52" s="680"/>
      <c r="C52" s="648"/>
      <c r="D52" s="676"/>
      <c r="E52" s="648"/>
      <c r="F52" s="654"/>
      <c r="G52" s="106" t="s">
        <v>265</v>
      </c>
      <c r="H52" s="656"/>
      <c r="I52" s="656"/>
      <c r="J52" s="656"/>
      <c r="K52" s="656"/>
      <c r="L52" s="658"/>
      <c r="M52" s="658"/>
      <c r="N52" s="660" t="e">
        <f>IF(#REF!="Nije ocijenjen","",IF(#REF!="Ocijenjen",IF(B52+C52=0,"",IF(#REF!="Tužilac",IF(M52&lt;0.031,40,IF(M52&lt;0.061,30,IF(M52&lt;0.101,20,IF(M52&lt;=0.2,10,IF(M52&lt;=1,0,))))),IF(M52&lt;0.031,20,IF(M52&lt;0.061,15,IF(M52&lt;0.101,10,IF(M52&lt;=0.2,5,IF(M52&lt;=1,0,)))))))))</f>
        <v>#REF!</v>
      </c>
      <c r="O52" s="514"/>
      <c r="P52" s="514"/>
      <c r="Q52" s="514"/>
      <c r="R52" s="515" t="str">
        <f t="shared" si="4"/>
        <v/>
      </c>
      <c r="S52" s="516" t="str">
        <f t="shared" si="5"/>
        <v/>
      </c>
      <c r="T52" s="517" t="str">
        <f t="shared" ref="T52" si="118">IF(F51="Nije ocijenjen","",IF(F51="Ocijenjen",IF(O52+P52=0,"",IF(D51="Tužilac",IF(S52&lt;0.0301,50,IF(S52&lt;0.0601,40,IF(S52&lt;0.1001,25,IF(S52&lt;=0.2,15,IF(S52&gt;0.2,0,))))),IF(S52&lt;0.0301,20,IF(S52&lt;0.0601,15,IF(S52&lt;0.1001,10,IF(S52&lt;=0.2,5,IF(S52&gt;0.2,0,)))))))))</f>
        <v/>
      </c>
      <c r="U52" s="642" t="e">
        <f t="shared" si="16"/>
        <v>#VALUE!</v>
      </c>
      <c r="V52" s="644"/>
    </row>
    <row r="53" spans="2:22" ht="12.95" customHeight="1" x14ac:dyDescent="0.2">
      <c r="B53" s="679">
        <v>22</v>
      </c>
      <c r="C53" s="647" t="str">
        <f>IF('TABELA I'!B34="","",'TABELA I'!B34)</f>
        <v/>
      </c>
      <c r="D53" s="675"/>
      <c r="E53" s="647" t="str">
        <f>IF('TABELA I'!D34="","",'TABELA I'!D34)</f>
        <v/>
      </c>
      <c r="F53" s="653" t="s">
        <v>115</v>
      </c>
      <c r="G53" s="105" t="s">
        <v>298</v>
      </c>
      <c r="H53" s="655"/>
      <c r="I53" s="655"/>
      <c r="J53" s="655"/>
      <c r="K53" s="655"/>
      <c r="L53" s="657" t="str">
        <f t="shared" ref="L53" si="119">IF((H53+I53)=0,"",(H53+I53-J53-K53)/(H53+I53))</f>
        <v/>
      </c>
      <c r="M53" s="657" t="str">
        <f t="shared" ref="M53" si="120">IF((H53+I53)=0,"",(J53+K53)/(H53+I53))</f>
        <v/>
      </c>
      <c r="N53" s="659" t="str">
        <f t="shared" ref="N53" si="121">IF(F53="Nije ocijenjen","",IF(F53="Ocijenjen",IF(H53+I53=0,"",IF(D53="Tužilac",IF(M53&lt;0.0001,50,IF(M53&lt;0.0301,40,IF(M53&lt;0.0601,25,IF(M53&lt;=0.1,15,IF(M53&gt;0.1,0,))))),IF(M53&lt;0.0001,20,IF(M53&lt;0.0301,15,IF(M53&lt;0.0601,10,IF(M53&lt;=0.1,5,IF(M53&gt;0.1,0,)))))))))</f>
        <v/>
      </c>
      <c r="O53" s="510"/>
      <c r="P53" s="510"/>
      <c r="Q53" s="510"/>
      <c r="R53" s="511" t="str">
        <f t="shared" si="4"/>
        <v/>
      </c>
      <c r="S53" s="512" t="str">
        <f t="shared" si="5"/>
        <v/>
      </c>
      <c r="T53" s="513" t="str">
        <f t="shared" ref="T53" si="122">IF(F53="Nije ocijenjen","",IF(F53="Ocijenjen",IF(O53+P53=0,"",IF(D53="Tužilac",IF(S53&lt;0.0251,50,IF(S53&lt;0.0501,40,IF(S53&lt;0.0751,25,IF(S53&lt;=0.1,15,IF(S53&gt;0.1,0,))))),IF(S53&lt;0.0251,20,IF(S53&lt;0.0501,15,IF(S53&lt;0.0751,10,IF(S53&lt;=0.1,5,IF(S53&gt;0.1,0,)))))))))</f>
        <v/>
      </c>
      <c r="U53" s="641" t="str">
        <f t="shared" si="13"/>
        <v/>
      </c>
      <c r="V53" s="643" t="str">
        <f t="shared" ref="V53" si="123">IF(F53="Nije ocijenjen","",IF(F53="Ocijenjen",IF(U53="",N53,IF(N53="",U53,((N53+U53)/2)))))</f>
        <v/>
      </c>
    </row>
    <row r="54" spans="2:22" ht="12.95" customHeight="1" thickBot="1" x14ac:dyDescent="0.25">
      <c r="B54" s="680"/>
      <c r="C54" s="648"/>
      <c r="D54" s="676"/>
      <c r="E54" s="648"/>
      <c r="F54" s="654"/>
      <c r="G54" s="106" t="s">
        <v>265</v>
      </c>
      <c r="H54" s="656"/>
      <c r="I54" s="656"/>
      <c r="J54" s="656"/>
      <c r="K54" s="656"/>
      <c r="L54" s="658"/>
      <c r="M54" s="658"/>
      <c r="N54" s="660" t="e">
        <f>IF(#REF!="Nije ocijenjen","",IF(#REF!="Ocijenjen",IF(B54+C54=0,"",IF(#REF!="Tužilac",IF(M54&lt;0.031,40,IF(M54&lt;0.061,30,IF(M54&lt;0.101,20,IF(M54&lt;=0.2,10,IF(M54&lt;=1,0,))))),IF(M54&lt;0.031,20,IF(M54&lt;0.061,15,IF(M54&lt;0.101,10,IF(M54&lt;=0.2,5,IF(M54&lt;=1,0,)))))))))</f>
        <v>#REF!</v>
      </c>
      <c r="O54" s="514"/>
      <c r="P54" s="514"/>
      <c r="Q54" s="514"/>
      <c r="R54" s="515" t="str">
        <f t="shared" si="4"/>
        <v/>
      </c>
      <c r="S54" s="516" t="str">
        <f t="shared" si="5"/>
        <v/>
      </c>
      <c r="T54" s="517" t="str">
        <f t="shared" ref="T54" si="124">IF(F53="Nije ocijenjen","",IF(F53="Ocijenjen",IF(O54+P54=0,"",IF(D53="Tužilac",IF(S54&lt;0.0301,50,IF(S54&lt;0.0601,40,IF(S54&lt;0.1001,25,IF(S54&lt;=0.2,15,IF(S54&gt;0.2,0,))))),IF(S54&lt;0.0301,20,IF(S54&lt;0.0601,15,IF(S54&lt;0.1001,10,IF(S54&lt;=0.2,5,IF(S54&gt;0.2,0,)))))))))</f>
        <v/>
      </c>
      <c r="U54" s="642" t="e">
        <f t="shared" si="16"/>
        <v>#VALUE!</v>
      </c>
      <c r="V54" s="644"/>
    </row>
    <row r="55" spans="2:22" ht="12.95" customHeight="1" x14ac:dyDescent="0.2">
      <c r="B55" s="679">
        <v>23</v>
      </c>
      <c r="C55" s="647" t="str">
        <f>IF('TABELA I'!B35="","",'TABELA I'!B35)</f>
        <v/>
      </c>
      <c r="D55" s="675"/>
      <c r="E55" s="647" t="str">
        <f>IF('TABELA I'!D35="","",'TABELA I'!D35)</f>
        <v/>
      </c>
      <c r="F55" s="653" t="s">
        <v>115</v>
      </c>
      <c r="G55" s="105" t="s">
        <v>298</v>
      </c>
      <c r="H55" s="655"/>
      <c r="I55" s="655"/>
      <c r="J55" s="655"/>
      <c r="K55" s="655"/>
      <c r="L55" s="657" t="str">
        <f t="shared" ref="L55" si="125">IF((H55+I55)=0,"",(H55+I55-J55-K55)/(H55+I55))</f>
        <v/>
      </c>
      <c r="M55" s="657" t="str">
        <f t="shared" ref="M55" si="126">IF((H55+I55)=0,"",(J55+K55)/(H55+I55))</f>
        <v/>
      </c>
      <c r="N55" s="659" t="str">
        <f t="shared" ref="N55" si="127">IF(F55="Nije ocijenjen","",IF(F55="Ocijenjen",IF(H55+I55=0,"",IF(D55="Tužilac",IF(M55&lt;0.0001,50,IF(M55&lt;0.0301,40,IF(M55&lt;0.0601,25,IF(M55&lt;=0.1,15,IF(M55&gt;0.1,0,))))),IF(M55&lt;0.0001,20,IF(M55&lt;0.0301,15,IF(M55&lt;0.0601,10,IF(M55&lt;=0.1,5,IF(M55&gt;0.1,0,)))))))))</f>
        <v/>
      </c>
      <c r="O55" s="510"/>
      <c r="P55" s="510"/>
      <c r="Q55" s="510"/>
      <c r="R55" s="511" t="str">
        <f t="shared" si="4"/>
        <v/>
      </c>
      <c r="S55" s="512" t="str">
        <f t="shared" si="5"/>
        <v/>
      </c>
      <c r="T55" s="513" t="str">
        <f t="shared" ref="T55" si="128">IF(F55="Nije ocijenjen","",IF(F55="Ocijenjen",IF(O55+P55=0,"",IF(D55="Tužilac",IF(S55&lt;0.0251,50,IF(S55&lt;0.0501,40,IF(S55&lt;0.0751,25,IF(S55&lt;=0.1,15,IF(S55&gt;0.1,0,))))),IF(S55&lt;0.0251,20,IF(S55&lt;0.0501,15,IF(S55&lt;0.0751,10,IF(S55&lt;=0.1,5,IF(S55&gt;0.1,0,)))))))))</f>
        <v/>
      </c>
      <c r="U55" s="641" t="str">
        <f t="shared" si="13"/>
        <v/>
      </c>
      <c r="V55" s="643" t="str">
        <f t="shared" ref="V55" si="129">IF(F55="Nije ocijenjen","",IF(F55="Ocijenjen",IF(U55="",N55,IF(N55="",U55,((N55+U55)/2)))))</f>
        <v/>
      </c>
    </row>
    <row r="56" spans="2:22" ht="12.95" customHeight="1" thickBot="1" x14ac:dyDescent="0.25">
      <c r="B56" s="680"/>
      <c r="C56" s="648"/>
      <c r="D56" s="676"/>
      <c r="E56" s="648"/>
      <c r="F56" s="654"/>
      <c r="G56" s="106" t="s">
        <v>265</v>
      </c>
      <c r="H56" s="656"/>
      <c r="I56" s="656"/>
      <c r="J56" s="656"/>
      <c r="K56" s="656"/>
      <c r="L56" s="658"/>
      <c r="M56" s="658"/>
      <c r="N56" s="660" t="e">
        <f>IF(#REF!="Nije ocijenjen","",IF(#REF!="Ocijenjen",IF(B56+C56=0,"",IF(#REF!="Tužilac",IF(M56&lt;0.031,40,IF(M56&lt;0.061,30,IF(M56&lt;0.101,20,IF(M56&lt;=0.2,10,IF(M56&lt;=1,0,))))),IF(M56&lt;0.031,20,IF(M56&lt;0.061,15,IF(M56&lt;0.101,10,IF(M56&lt;=0.2,5,IF(M56&lt;=1,0,)))))))))</f>
        <v>#REF!</v>
      </c>
      <c r="O56" s="514"/>
      <c r="P56" s="514"/>
      <c r="Q56" s="514"/>
      <c r="R56" s="515" t="str">
        <f t="shared" si="4"/>
        <v/>
      </c>
      <c r="S56" s="516" t="str">
        <f t="shared" si="5"/>
        <v/>
      </c>
      <c r="T56" s="517" t="str">
        <f t="shared" ref="T56" si="130">IF(F55="Nije ocijenjen","",IF(F55="Ocijenjen",IF(O56+P56=0,"",IF(D55="Tužilac",IF(S56&lt;0.0301,50,IF(S56&lt;0.0601,40,IF(S56&lt;0.1001,25,IF(S56&lt;=0.2,15,IF(S56&gt;0.2,0,))))),IF(S56&lt;0.0301,20,IF(S56&lt;0.0601,15,IF(S56&lt;0.1001,10,IF(S56&lt;=0.2,5,IF(S56&gt;0.2,0,)))))))))</f>
        <v/>
      </c>
      <c r="U56" s="642" t="e">
        <f t="shared" si="16"/>
        <v>#VALUE!</v>
      </c>
      <c r="V56" s="644"/>
    </row>
    <row r="57" spans="2:22" ht="12.95" customHeight="1" x14ac:dyDescent="0.2">
      <c r="B57" s="679">
        <v>24</v>
      </c>
      <c r="C57" s="647" t="str">
        <f>IF('TABELA I'!B36="","",'TABELA I'!B36)</f>
        <v/>
      </c>
      <c r="D57" s="675"/>
      <c r="E57" s="647" t="str">
        <f>IF('TABELA I'!D36="","",'TABELA I'!D36)</f>
        <v/>
      </c>
      <c r="F57" s="653" t="s">
        <v>115</v>
      </c>
      <c r="G57" s="105" t="s">
        <v>298</v>
      </c>
      <c r="H57" s="655"/>
      <c r="I57" s="655"/>
      <c r="J57" s="655"/>
      <c r="K57" s="655"/>
      <c r="L57" s="657" t="str">
        <f t="shared" ref="L57" si="131">IF((H57+I57)=0,"",(H57+I57-J57-K57)/(H57+I57))</f>
        <v/>
      </c>
      <c r="M57" s="657" t="str">
        <f t="shared" ref="M57" si="132">IF((H57+I57)=0,"",(J57+K57)/(H57+I57))</f>
        <v/>
      </c>
      <c r="N57" s="659" t="str">
        <f t="shared" ref="N57" si="133">IF(F57="Nije ocijenjen","",IF(F57="Ocijenjen",IF(H57+I57=0,"",IF(D57="Tužilac",IF(M57&lt;0.0001,50,IF(M57&lt;0.0301,40,IF(M57&lt;0.0601,25,IF(M57&lt;=0.1,15,IF(M57&gt;0.1,0,))))),IF(M57&lt;0.0001,20,IF(M57&lt;0.0301,15,IF(M57&lt;0.0601,10,IF(M57&lt;=0.1,5,IF(M57&gt;0.1,0,)))))))))</f>
        <v/>
      </c>
      <c r="O57" s="510"/>
      <c r="P57" s="510"/>
      <c r="Q57" s="510"/>
      <c r="R57" s="511" t="str">
        <f t="shared" si="4"/>
        <v/>
      </c>
      <c r="S57" s="512" t="str">
        <f t="shared" si="5"/>
        <v/>
      </c>
      <c r="T57" s="513" t="str">
        <f t="shared" ref="T57" si="134">IF(F57="Nije ocijenjen","",IF(F57="Ocijenjen",IF(O57+P57=0,"",IF(D57="Tužilac",IF(S57&lt;0.0251,50,IF(S57&lt;0.0501,40,IF(S57&lt;0.0751,25,IF(S57&lt;=0.1,15,IF(S57&gt;0.1,0,))))),IF(S57&lt;0.0251,20,IF(S57&lt;0.0501,15,IF(S57&lt;0.0751,10,IF(S57&lt;=0.1,5,IF(S57&gt;0.1,0,)))))))))</f>
        <v/>
      </c>
      <c r="U57" s="641" t="str">
        <f t="shared" si="13"/>
        <v/>
      </c>
      <c r="V57" s="643" t="str">
        <f t="shared" ref="V57" si="135">IF(F57="Nije ocijenjen","",IF(F57="Ocijenjen",IF(U57="",N57,IF(N57="",U57,((N57+U57)/2)))))</f>
        <v/>
      </c>
    </row>
    <row r="58" spans="2:22" ht="12.95" customHeight="1" thickBot="1" x14ac:dyDescent="0.25">
      <c r="B58" s="680"/>
      <c r="C58" s="648"/>
      <c r="D58" s="676"/>
      <c r="E58" s="648"/>
      <c r="F58" s="654"/>
      <c r="G58" s="106" t="s">
        <v>265</v>
      </c>
      <c r="H58" s="656"/>
      <c r="I58" s="656"/>
      <c r="J58" s="656"/>
      <c r="K58" s="656"/>
      <c r="L58" s="658"/>
      <c r="M58" s="658"/>
      <c r="N58" s="660" t="e">
        <f>IF(#REF!="Nije ocijenjen","",IF(#REF!="Ocijenjen",IF(B58+C58=0,"",IF(#REF!="Tužilac",IF(M58&lt;0.031,40,IF(M58&lt;0.061,30,IF(M58&lt;0.101,20,IF(M58&lt;=0.2,10,IF(M58&lt;=1,0,))))),IF(M58&lt;0.031,20,IF(M58&lt;0.061,15,IF(M58&lt;0.101,10,IF(M58&lt;=0.2,5,IF(M58&lt;=1,0,)))))))))</f>
        <v>#REF!</v>
      </c>
      <c r="O58" s="514"/>
      <c r="P58" s="514"/>
      <c r="Q58" s="514"/>
      <c r="R58" s="515" t="str">
        <f t="shared" si="4"/>
        <v/>
      </c>
      <c r="S58" s="516" t="str">
        <f t="shared" si="5"/>
        <v/>
      </c>
      <c r="T58" s="517" t="str">
        <f t="shared" ref="T58" si="136">IF(F57="Nije ocijenjen","",IF(F57="Ocijenjen",IF(O58+P58=0,"",IF(D57="Tužilac",IF(S58&lt;0.0301,50,IF(S58&lt;0.0601,40,IF(S58&lt;0.1001,25,IF(S58&lt;=0.2,15,IF(S58&gt;0.2,0,))))),IF(S58&lt;0.0301,20,IF(S58&lt;0.0601,15,IF(S58&lt;0.1001,10,IF(S58&lt;=0.2,5,IF(S58&gt;0.2,0,)))))))))</f>
        <v/>
      </c>
      <c r="U58" s="642" t="e">
        <f t="shared" si="16"/>
        <v>#VALUE!</v>
      </c>
      <c r="V58" s="644"/>
    </row>
    <row r="59" spans="2:22" ht="12.95" customHeight="1" x14ac:dyDescent="0.2">
      <c r="B59" s="679">
        <v>25</v>
      </c>
      <c r="C59" s="647" t="str">
        <f>IF('TABELA I'!B37="","",'TABELA I'!B37)</f>
        <v/>
      </c>
      <c r="D59" s="675"/>
      <c r="E59" s="647" t="str">
        <f>IF('TABELA I'!D37="","",'TABELA I'!D37)</f>
        <v/>
      </c>
      <c r="F59" s="653" t="s">
        <v>115</v>
      </c>
      <c r="G59" s="105" t="s">
        <v>298</v>
      </c>
      <c r="H59" s="655"/>
      <c r="I59" s="655"/>
      <c r="J59" s="655"/>
      <c r="K59" s="655"/>
      <c r="L59" s="657" t="str">
        <f t="shared" ref="L59" si="137">IF((H59+I59)=0,"",(H59+I59-J59-K59)/(H59+I59))</f>
        <v/>
      </c>
      <c r="M59" s="657" t="str">
        <f t="shared" ref="M59" si="138">IF((H59+I59)=0,"",(J59+K59)/(H59+I59))</f>
        <v/>
      </c>
      <c r="N59" s="659" t="str">
        <f t="shared" ref="N59" si="139">IF(F59="Nije ocijenjen","",IF(F59="Ocijenjen",IF(H59+I59=0,"",IF(D59="Tužilac",IF(M59&lt;0.0001,50,IF(M59&lt;0.0301,40,IF(M59&lt;0.0601,25,IF(M59&lt;=0.1,15,IF(M59&gt;0.1,0,))))),IF(M59&lt;0.0001,20,IF(M59&lt;0.0301,15,IF(M59&lt;0.0601,10,IF(M59&lt;=0.1,5,IF(M59&gt;0.1,0,)))))))))</f>
        <v/>
      </c>
      <c r="O59" s="510"/>
      <c r="P59" s="510"/>
      <c r="Q59" s="510"/>
      <c r="R59" s="511" t="str">
        <f t="shared" si="4"/>
        <v/>
      </c>
      <c r="S59" s="512" t="str">
        <f t="shared" si="5"/>
        <v/>
      </c>
      <c r="T59" s="513" t="str">
        <f t="shared" ref="T59" si="140">IF(F59="Nije ocijenjen","",IF(F59="Ocijenjen",IF(O59+P59=0,"",IF(D59="Tužilac",IF(S59&lt;0.0251,50,IF(S59&lt;0.0501,40,IF(S59&lt;0.0751,25,IF(S59&lt;=0.1,15,IF(S59&gt;0.1,0,))))),IF(S59&lt;0.0251,20,IF(S59&lt;0.0501,15,IF(S59&lt;0.0751,10,IF(S59&lt;=0.1,5,IF(S59&gt;0.1,0,)))))))))</f>
        <v/>
      </c>
      <c r="U59" s="641" t="str">
        <f t="shared" si="13"/>
        <v/>
      </c>
      <c r="V59" s="643" t="str">
        <f t="shared" ref="V59" si="141">IF(F59="Nije ocijenjen","",IF(F59="Ocijenjen",IF(U59="",N59,IF(N59="",U59,((N59+U59)/2)))))</f>
        <v/>
      </c>
    </row>
    <row r="60" spans="2:22" ht="12.95" customHeight="1" thickBot="1" x14ac:dyDescent="0.25">
      <c r="B60" s="680"/>
      <c r="C60" s="648"/>
      <c r="D60" s="676"/>
      <c r="E60" s="648"/>
      <c r="F60" s="654"/>
      <c r="G60" s="106" t="s">
        <v>265</v>
      </c>
      <c r="H60" s="656"/>
      <c r="I60" s="656"/>
      <c r="J60" s="656"/>
      <c r="K60" s="656"/>
      <c r="L60" s="658"/>
      <c r="M60" s="658"/>
      <c r="N60" s="660" t="e">
        <f>IF(#REF!="Nije ocijenjen","",IF(#REF!="Ocijenjen",IF(B60+C60=0,"",IF(#REF!="Tužilac",IF(M60&lt;0.031,40,IF(M60&lt;0.061,30,IF(M60&lt;0.101,20,IF(M60&lt;=0.2,10,IF(M60&lt;=1,0,))))),IF(M60&lt;0.031,20,IF(M60&lt;0.061,15,IF(M60&lt;0.101,10,IF(M60&lt;=0.2,5,IF(M60&lt;=1,0,)))))))))</f>
        <v>#REF!</v>
      </c>
      <c r="O60" s="514"/>
      <c r="P60" s="514"/>
      <c r="Q60" s="514"/>
      <c r="R60" s="515" t="str">
        <f t="shared" si="4"/>
        <v/>
      </c>
      <c r="S60" s="516" t="str">
        <f t="shared" si="5"/>
        <v/>
      </c>
      <c r="T60" s="517" t="str">
        <f t="shared" ref="T60" si="142">IF(F59="Nije ocijenjen","",IF(F59="Ocijenjen",IF(O60+P60=0,"",IF(D59="Tužilac",IF(S60&lt;0.0301,50,IF(S60&lt;0.0601,40,IF(S60&lt;0.1001,25,IF(S60&lt;=0.2,15,IF(S60&gt;0.2,0,))))),IF(S60&lt;0.0301,20,IF(S60&lt;0.0601,15,IF(S60&lt;0.1001,10,IF(S60&lt;=0.2,5,IF(S60&gt;0.2,0,)))))))))</f>
        <v/>
      </c>
      <c r="U60" s="642" t="e">
        <f t="shared" si="16"/>
        <v>#VALUE!</v>
      </c>
      <c r="V60" s="644"/>
    </row>
    <row r="61" spans="2:22" ht="12.95" customHeight="1" x14ac:dyDescent="0.2">
      <c r="B61" s="679">
        <v>26</v>
      </c>
      <c r="C61" s="647" t="str">
        <f>IF('TABELA I'!B38="","",'TABELA I'!B38)</f>
        <v/>
      </c>
      <c r="D61" s="675"/>
      <c r="E61" s="647" t="str">
        <f>IF('TABELA I'!D38="","",'TABELA I'!D38)</f>
        <v/>
      </c>
      <c r="F61" s="653" t="s">
        <v>115</v>
      </c>
      <c r="G61" s="105" t="s">
        <v>298</v>
      </c>
      <c r="H61" s="655"/>
      <c r="I61" s="655"/>
      <c r="J61" s="655"/>
      <c r="K61" s="655"/>
      <c r="L61" s="657" t="str">
        <f t="shared" ref="L61" si="143">IF((H61+I61)=0,"",(H61+I61-J61-K61)/(H61+I61))</f>
        <v/>
      </c>
      <c r="M61" s="657" t="str">
        <f t="shared" ref="M61" si="144">IF((H61+I61)=0,"",(J61+K61)/(H61+I61))</f>
        <v/>
      </c>
      <c r="N61" s="659" t="str">
        <f t="shared" ref="N61" si="145">IF(F61="Nije ocijenjen","",IF(F61="Ocijenjen",IF(H61+I61=0,"",IF(D61="Tužilac",IF(M61&lt;0.0001,50,IF(M61&lt;0.0301,40,IF(M61&lt;0.0601,25,IF(M61&lt;=0.1,15,IF(M61&gt;0.1,0,))))),IF(M61&lt;0.0001,20,IF(M61&lt;0.0301,15,IF(M61&lt;0.0601,10,IF(M61&lt;=0.1,5,IF(M61&gt;0.1,0,)))))))))</f>
        <v/>
      </c>
      <c r="O61" s="510"/>
      <c r="P61" s="510"/>
      <c r="Q61" s="510"/>
      <c r="R61" s="511" t="str">
        <f t="shared" si="4"/>
        <v/>
      </c>
      <c r="S61" s="512" t="str">
        <f t="shared" si="5"/>
        <v/>
      </c>
      <c r="T61" s="513" t="str">
        <f t="shared" ref="T61" si="146">IF(F61="Nije ocijenjen","",IF(F61="Ocijenjen",IF(O61+P61=0,"",IF(D61="Tužilac",IF(S61&lt;0.0251,50,IF(S61&lt;0.0501,40,IF(S61&lt;0.0751,25,IF(S61&lt;=0.1,15,IF(S61&gt;0.1,0,))))),IF(S61&lt;0.0251,20,IF(S61&lt;0.0501,15,IF(S61&lt;0.0751,10,IF(S61&lt;=0.1,5,IF(S61&gt;0.1,0,)))))))))</f>
        <v/>
      </c>
      <c r="U61" s="641" t="str">
        <f t="shared" si="13"/>
        <v/>
      </c>
      <c r="V61" s="643" t="str">
        <f t="shared" ref="V61" si="147">IF(F61="Nije ocijenjen","",IF(F61="Ocijenjen",IF(U61="",N61,IF(N61="",U61,((N61+U61)/2)))))</f>
        <v/>
      </c>
    </row>
    <row r="62" spans="2:22" ht="12.95" customHeight="1" thickBot="1" x14ac:dyDescent="0.25">
      <c r="B62" s="680"/>
      <c r="C62" s="648"/>
      <c r="D62" s="676"/>
      <c r="E62" s="648"/>
      <c r="F62" s="654"/>
      <c r="G62" s="106" t="s">
        <v>265</v>
      </c>
      <c r="H62" s="656"/>
      <c r="I62" s="656"/>
      <c r="J62" s="656"/>
      <c r="K62" s="656"/>
      <c r="L62" s="658"/>
      <c r="M62" s="658"/>
      <c r="N62" s="660" t="e">
        <f>IF(#REF!="Nije ocijenjen","",IF(#REF!="Ocijenjen",IF(B62+C62=0,"",IF(#REF!="Tužilac",IF(M62&lt;0.031,40,IF(M62&lt;0.061,30,IF(M62&lt;0.101,20,IF(M62&lt;=0.2,10,IF(M62&lt;=1,0,))))),IF(M62&lt;0.031,20,IF(M62&lt;0.061,15,IF(M62&lt;0.101,10,IF(M62&lt;=0.2,5,IF(M62&lt;=1,0,)))))))))</f>
        <v>#REF!</v>
      </c>
      <c r="O62" s="514"/>
      <c r="P62" s="514"/>
      <c r="Q62" s="514"/>
      <c r="R62" s="515" t="str">
        <f t="shared" si="4"/>
        <v/>
      </c>
      <c r="S62" s="516" t="str">
        <f t="shared" si="5"/>
        <v/>
      </c>
      <c r="T62" s="517" t="str">
        <f t="shared" ref="T62" si="148">IF(F61="Nije ocijenjen","",IF(F61="Ocijenjen",IF(O62+P62=0,"",IF(D61="Tužilac",IF(S62&lt;0.0301,50,IF(S62&lt;0.0601,40,IF(S62&lt;0.1001,25,IF(S62&lt;=0.2,15,IF(S62&gt;0.2,0,))))),IF(S62&lt;0.0301,20,IF(S62&lt;0.0601,15,IF(S62&lt;0.1001,10,IF(S62&lt;=0.2,5,IF(S62&gt;0.2,0,)))))))))</f>
        <v/>
      </c>
      <c r="U62" s="642" t="e">
        <f t="shared" si="16"/>
        <v>#VALUE!</v>
      </c>
      <c r="V62" s="644"/>
    </row>
    <row r="63" spans="2:22" ht="12.95" customHeight="1" x14ac:dyDescent="0.2">
      <c r="B63" s="679">
        <v>27</v>
      </c>
      <c r="C63" s="647" t="str">
        <f>IF('TABELA I'!B39="","",'TABELA I'!B39)</f>
        <v/>
      </c>
      <c r="D63" s="675"/>
      <c r="E63" s="647" t="str">
        <f>IF('TABELA I'!D39="","",'TABELA I'!D39)</f>
        <v/>
      </c>
      <c r="F63" s="653" t="s">
        <v>115</v>
      </c>
      <c r="G63" s="105" t="s">
        <v>298</v>
      </c>
      <c r="H63" s="655"/>
      <c r="I63" s="655"/>
      <c r="J63" s="655"/>
      <c r="K63" s="655"/>
      <c r="L63" s="657" t="str">
        <f t="shared" ref="L63" si="149">IF((H63+I63)=0,"",(H63+I63-J63-K63)/(H63+I63))</f>
        <v/>
      </c>
      <c r="M63" s="657" t="str">
        <f t="shared" ref="M63" si="150">IF((H63+I63)=0,"",(J63+K63)/(H63+I63))</f>
        <v/>
      </c>
      <c r="N63" s="659" t="str">
        <f t="shared" ref="N63" si="151">IF(F63="Nije ocijenjen","",IF(F63="Ocijenjen",IF(H63+I63=0,"",IF(D63="Tužilac",IF(M63&lt;0.0001,50,IF(M63&lt;0.0301,40,IF(M63&lt;0.0601,25,IF(M63&lt;=0.1,15,IF(M63&gt;0.1,0,))))),IF(M63&lt;0.0001,20,IF(M63&lt;0.0301,15,IF(M63&lt;0.0601,10,IF(M63&lt;=0.1,5,IF(M63&gt;0.1,0,)))))))))</f>
        <v/>
      </c>
      <c r="O63" s="510"/>
      <c r="P63" s="510"/>
      <c r="Q63" s="510"/>
      <c r="R63" s="511" t="str">
        <f t="shared" si="4"/>
        <v/>
      </c>
      <c r="S63" s="512" t="str">
        <f t="shared" si="5"/>
        <v/>
      </c>
      <c r="T63" s="513" t="str">
        <f t="shared" ref="T63" si="152">IF(F63="Nije ocijenjen","",IF(F63="Ocijenjen",IF(O63+P63=0,"",IF(D63="Tužilac",IF(S63&lt;0.0251,50,IF(S63&lt;0.0501,40,IF(S63&lt;0.0751,25,IF(S63&lt;=0.1,15,IF(S63&gt;0.1,0,))))),IF(S63&lt;0.0251,20,IF(S63&lt;0.0501,15,IF(S63&lt;0.0751,10,IF(S63&lt;=0.1,5,IF(S63&gt;0.1,0,)))))))))</f>
        <v/>
      </c>
      <c r="U63" s="641" t="str">
        <f t="shared" si="13"/>
        <v/>
      </c>
      <c r="V63" s="643" t="str">
        <f t="shared" ref="V63" si="153">IF(F63="Nije ocijenjen","",IF(F63="Ocijenjen",IF(U63="",N63,IF(N63="",U63,((N63+U63)/2)))))</f>
        <v/>
      </c>
    </row>
    <row r="64" spans="2:22" ht="12.95" customHeight="1" thickBot="1" x14ac:dyDescent="0.25">
      <c r="B64" s="680"/>
      <c r="C64" s="648"/>
      <c r="D64" s="676"/>
      <c r="E64" s="648"/>
      <c r="F64" s="654"/>
      <c r="G64" s="106" t="s">
        <v>265</v>
      </c>
      <c r="H64" s="656"/>
      <c r="I64" s="656"/>
      <c r="J64" s="656"/>
      <c r="K64" s="656"/>
      <c r="L64" s="658"/>
      <c r="M64" s="658"/>
      <c r="N64" s="660" t="e">
        <f>IF(#REF!="Nije ocijenjen","",IF(#REF!="Ocijenjen",IF(B64+C64=0,"",IF(#REF!="Tužilac",IF(M64&lt;0.031,40,IF(M64&lt;0.061,30,IF(M64&lt;0.101,20,IF(M64&lt;=0.2,10,IF(M64&lt;=1,0,))))),IF(M64&lt;0.031,20,IF(M64&lt;0.061,15,IF(M64&lt;0.101,10,IF(M64&lt;=0.2,5,IF(M64&lt;=1,0,)))))))))</f>
        <v>#REF!</v>
      </c>
      <c r="O64" s="514"/>
      <c r="P64" s="514"/>
      <c r="Q64" s="514"/>
      <c r="R64" s="515" t="str">
        <f t="shared" si="4"/>
        <v/>
      </c>
      <c r="S64" s="516" t="str">
        <f t="shared" si="5"/>
        <v/>
      </c>
      <c r="T64" s="517" t="str">
        <f t="shared" ref="T64" si="154">IF(F63="Nije ocijenjen","",IF(F63="Ocijenjen",IF(O64+P64=0,"",IF(D63="Tužilac",IF(S64&lt;0.0301,50,IF(S64&lt;0.0601,40,IF(S64&lt;0.1001,25,IF(S64&lt;=0.2,15,IF(S64&gt;0.2,0,))))),IF(S64&lt;0.0301,20,IF(S64&lt;0.0601,15,IF(S64&lt;0.1001,10,IF(S64&lt;=0.2,5,IF(S64&gt;0.2,0,)))))))))</f>
        <v/>
      </c>
      <c r="U64" s="642" t="e">
        <f t="shared" si="16"/>
        <v>#VALUE!</v>
      </c>
      <c r="V64" s="644"/>
    </row>
    <row r="65" spans="2:22" ht="12.95" customHeight="1" x14ac:dyDescent="0.2">
      <c r="B65" s="679">
        <v>28</v>
      </c>
      <c r="C65" s="647" t="str">
        <f>IF('TABELA I'!B40="","",'TABELA I'!B40)</f>
        <v/>
      </c>
      <c r="D65" s="675"/>
      <c r="E65" s="647" t="str">
        <f>IF('TABELA I'!D40="","",'TABELA I'!D40)</f>
        <v/>
      </c>
      <c r="F65" s="653" t="s">
        <v>115</v>
      </c>
      <c r="G65" s="105" t="s">
        <v>298</v>
      </c>
      <c r="H65" s="655"/>
      <c r="I65" s="655"/>
      <c r="J65" s="655"/>
      <c r="K65" s="655"/>
      <c r="L65" s="657" t="str">
        <f t="shared" ref="L65" si="155">IF((H65+I65)=0,"",(H65+I65-J65-K65)/(H65+I65))</f>
        <v/>
      </c>
      <c r="M65" s="657" t="str">
        <f t="shared" ref="M65" si="156">IF((H65+I65)=0,"",(J65+K65)/(H65+I65))</f>
        <v/>
      </c>
      <c r="N65" s="659" t="str">
        <f t="shared" ref="N65" si="157">IF(F65="Nije ocijenjen","",IF(F65="Ocijenjen",IF(H65+I65=0,"",IF(D65="Tužilac",IF(M65&lt;0.0001,50,IF(M65&lt;0.0301,40,IF(M65&lt;0.0601,25,IF(M65&lt;=0.1,15,IF(M65&gt;0.1,0,))))),IF(M65&lt;0.0001,20,IF(M65&lt;0.0301,15,IF(M65&lt;0.0601,10,IF(M65&lt;=0.1,5,IF(M65&gt;0.1,0,)))))))))</f>
        <v/>
      </c>
      <c r="O65" s="510"/>
      <c r="P65" s="510"/>
      <c r="Q65" s="510"/>
      <c r="R65" s="511" t="str">
        <f t="shared" si="4"/>
        <v/>
      </c>
      <c r="S65" s="512" t="str">
        <f t="shared" si="5"/>
        <v/>
      </c>
      <c r="T65" s="513" t="str">
        <f t="shared" ref="T65" si="158">IF(F65="Nije ocijenjen","",IF(F65="Ocijenjen",IF(O65+P65=0,"",IF(D65="Tužilac",IF(S65&lt;0.0251,50,IF(S65&lt;0.0501,40,IF(S65&lt;0.0751,25,IF(S65&lt;=0.1,15,IF(S65&gt;0.1,0,))))),IF(S65&lt;0.0251,20,IF(S65&lt;0.0501,15,IF(S65&lt;0.0751,10,IF(S65&lt;=0.1,5,IF(S65&gt;0.1,0,)))))))))</f>
        <v/>
      </c>
      <c r="U65" s="641" t="str">
        <f t="shared" si="13"/>
        <v/>
      </c>
      <c r="V65" s="643" t="str">
        <f t="shared" ref="V65" si="159">IF(F65="Nije ocijenjen","",IF(F65="Ocijenjen",IF(U65="",N65,IF(N65="",U65,((N65+U65)/2)))))</f>
        <v/>
      </c>
    </row>
    <row r="66" spans="2:22" ht="12.95" customHeight="1" thickBot="1" x14ac:dyDescent="0.25">
      <c r="B66" s="680"/>
      <c r="C66" s="648"/>
      <c r="D66" s="676"/>
      <c r="E66" s="648"/>
      <c r="F66" s="654"/>
      <c r="G66" s="106" t="s">
        <v>265</v>
      </c>
      <c r="H66" s="656"/>
      <c r="I66" s="656"/>
      <c r="J66" s="656"/>
      <c r="K66" s="656"/>
      <c r="L66" s="658"/>
      <c r="M66" s="658"/>
      <c r="N66" s="660" t="e">
        <f>IF(#REF!="Nije ocijenjen","",IF(#REF!="Ocijenjen",IF(B66+C66=0,"",IF(#REF!="Tužilac",IF(M66&lt;0.031,40,IF(M66&lt;0.061,30,IF(M66&lt;0.101,20,IF(M66&lt;=0.2,10,IF(M66&lt;=1,0,))))),IF(M66&lt;0.031,20,IF(M66&lt;0.061,15,IF(M66&lt;0.101,10,IF(M66&lt;=0.2,5,IF(M66&lt;=1,0,)))))))))</f>
        <v>#REF!</v>
      </c>
      <c r="O66" s="514"/>
      <c r="P66" s="514"/>
      <c r="Q66" s="514"/>
      <c r="R66" s="515" t="str">
        <f t="shared" si="4"/>
        <v/>
      </c>
      <c r="S66" s="516" t="str">
        <f t="shared" si="5"/>
        <v/>
      </c>
      <c r="T66" s="517" t="str">
        <f t="shared" ref="T66" si="160">IF(F65="Nije ocijenjen","",IF(F65="Ocijenjen",IF(O66+P66=0,"",IF(D65="Tužilac",IF(S66&lt;0.0301,50,IF(S66&lt;0.0601,40,IF(S66&lt;0.1001,25,IF(S66&lt;=0.2,15,IF(S66&gt;0.2,0,))))),IF(S66&lt;0.0301,20,IF(S66&lt;0.0601,15,IF(S66&lt;0.1001,10,IF(S66&lt;=0.2,5,IF(S66&gt;0.2,0,)))))))))</f>
        <v/>
      </c>
      <c r="U66" s="642" t="e">
        <f t="shared" si="16"/>
        <v>#VALUE!</v>
      </c>
      <c r="V66" s="644"/>
    </row>
    <row r="67" spans="2:22" ht="12.95" customHeight="1" x14ac:dyDescent="0.2">
      <c r="B67" s="679">
        <v>29</v>
      </c>
      <c r="C67" s="647" t="str">
        <f>IF('TABELA I'!B41="","",'TABELA I'!B41)</f>
        <v/>
      </c>
      <c r="D67" s="675"/>
      <c r="E67" s="647" t="str">
        <f>IF('TABELA I'!D41="","",'TABELA I'!D41)</f>
        <v/>
      </c>
      <c r="F67" s="653" t="s">
        <v>115</v>
      </c>
      <c r="G67" s="105" t="s">
        <v>298</v>
      </c>
      <c r="H67" s="655"/>
      <c r="I67" s="655"/>
      <c r="J67" s="655"/>
      <c r="K67" s="655"/>
      <c r="L67" s="657" t="str">
        <f t="shared" ref="L67" si="161">IF((H67+I67)=0,"",(H67+I67-J67-K67)/(H67+I67))</f>
        <v/>
      </c>
      <c r="M67" s="657" t="str">
        <f t="shared" ref="M67" si="162">IF((H67+I67)=0,"",(J67+K67)/(H67+I67))</f>
        <v/>
      </c>
      <c r="N67" s="659" t="str">
        <f t="shared" ref="N67" si="163">IF(F67="Nije ocijenjen","",IF(F67="Ocijenjen",IF(H67+I67=0,"",IF(D67="Tužilac",IF(M67&lt;0.0001,50,IF(M67&lt;0.0301,40,IF(M67&lt;0.0601,25,IF(M67&lt;=0.1,15,IF(M67&gt;0.1,0,))))),IF(M67&lt;0.0001,20,IF(M67&lt;0.0301,15,IF(M67&lt;0.0601,10,IF(M67&lt;=0.1,5,IF(M67&gt;0.1,0,)))))))))</f>
        <v/>
      </c>
      <c r="O67" s="510"/>
      <c r="P67" s="510"/>
      <c r="Q67" s="510"/>
      <c r="R67" s="511" t="str">
        <f t="shared" si="4"/>
        <v/>
      </c>
      <c r="S67" s="512" t="str">
        <f t="shared" si="5"/>
        <v/>
      </c>
      <c r="T67" s="513" t="str">
        <f t="shared" ref="T67" si="164">IF(F67="Nije ocijenjen","",IF(F67="Ocijenjen",IF(O67+P67=0,"",IF(D67="Tužilac",IF(S67&lt;0.0251,50,IF(S67&lt;0.0501,40,IF(S67&lt;0.0751,25,IF(S67&lt;=0.1,15,IF(S67&gt;0.1,0,))))),IF(S67&lt;0.0251,20,IF(S67&lt;0.0501,15,IF(S67&lt;0.0751,10,IF(S67&lt;=0.1,5,IF(S67&gt;0.1,0,)))))))))</f>
        <v/>
      </c>
      <c r="U67" s="641" t="str">
        <f t="shared" si="13"/>
        <v/>
      </c>
      <c r="V67" s="643" t="str">
        <f t="shared" ref="V67" si="165">IF(F67="Nije ocijenjen","",IF(F67="Ocijenjen",IF(U67="",N67,IF(N67="",U67,((N67+U67)/2)))))</f>
        <v/>
      </c>
    </row>
    <row r="68" spans="2:22" ht="12.95" customHeight="1" thickBot="1" x14ac:dyDescent="0.25">
      <c r="B68" s="680"/>
      <c r="C68" s="648"/>
      <c r="D68" s="676"/>
      <c r="E68" s="648"/>
      <c r="F68" s="654"/>
      <c r="G68" s="106" t="s">
        <v>265</v>
      </c>
      <c r="H68" s="656"/>
      <c r="I68" s="656"/>
      <c r="J68" s="656"/>
      <c r="K68" s="656"/>
      <c r="L68" s="658"/>
      <c r="M68" s="658"/>
      <c r="N68" s="660" t="e">
        <f>IF(#REF!="Nije ocijenjen","",IF(#REF!="Ocijenjen",IF(B68+C68=0,"",IF(#REF!="Tužilac",IF(M68&lt;0.031,40,IF(M68&lt;0.061,30,IF(M68&lt;0.101,20,IF(M68&lt;=0.2,10,IF(M68&lt;=1,0,))))),IF(M68&lt;0.031,20,IF(M68&lt;0.061,15,IF(M68&lt;0.101,10,IF(M68&lt;=0.2,5,IF(M68&lt;=1,0,)))))))))</f>
        <v>#REF!</v>
      </c>
      <c r="O68" s="514"/>
      <c r="P68" s="514"/>
      <c r="Q68" s="514"/>
      <c r="R68" s="515" t="str">
        <f t="shared" si="4"/>
        <v/>
      </c>
      <c r="S68" s="516" t="str">
        <f t="shared" si="5"/>
        <v/>
      </c>
      <c r="T68" s="517" t="str">
        <f t="shared" ref="T68" si="166">IF(F67="Nije ocijenjen","",IF(F67="Ocijenjen",IF(O68+P68=0,"",IF(D67="Tužilac",IF(S68&lt;0.0301,50,IF(S68&lt;0.0601,40,IF(S68&lt;0.1001,25,IF(S68&lt;=0.2,15,IF(S68&gt;0.2,0,))))),IF(S68&lt;0.0301,20,IF(S68&lt;0.0601,15,IF(S68&lt;0.1001,10,IF(S68&lt;=0.2,5,IF(S68&gt;0.2,0,)))))))))</f>
        <v/>
      </c>
      <c r="U68" s="642" t="e">
        <f t="shared" si="16"/>
        <v>#VALUE!</v>
      </c>
      <c r="V68" s="644"/>
    </row>
    <row r="69" spans="2:22" ht="12.95" customHeight="1" x14ac:dyDescent="0.2">
      <c r="B69" s="679">
        <v>30</v>
      </c>
      <c r="C69" s="647" t="str">
        <f>IF('TABELA I'!B42="","",'TABELA I'!B42)</f>
        <v/>
      </c>
      <c r="D69" s="675"/>
      <c r="E69" s="647" t="str">
        <f>IF('TABELA I'!D42="","",'TABELA I'!D42)</f>
        <v/>
      </c>
      <c r="F69" s="653" t="s">
        <v>115</v>
      </c>
      <c r="G69" s="105" t="s">
        <v>298</v>
      </c>
      <c r="H69" s="655"/>
      <c r="I69" s="655"/>
      <c r="J69" s="655"/>
      <c r="K69" s="655"/>
      <c r="L69" s="657" t="str">
        <f t="shared" ref="L69" si="167">IF((H69+I69)=0,"",(H69+I69-J69-K69)/(H69+I69))</f>
        <v/>
      </c>
      <c r="M69" s="657" t="str">
        <f t="shared" ref="M69" si="168">IF((H69+I69)=0,"",(J69+K69)/(H69+I69))</f>
        <v/>
      </c>
      <c r="N69" s="659" t="str">
        <f t="shared" ref="N69" si="169">IF(F69="Nije ocijenjen","",IF(F69="Ocijenjen",IF(H69+I69=0,"",IF(D69="Tužilac",IF(M69&lt;0.0001,50,IF(M69&lt;0.0301,40,IF(M69&lt;0.0601,25,IF(M69&lt;=0.1,15,IF(M69&gt;0.1,0,))))),IF(M69&lt;0.0001,20,IF(M69&lt;0.0301,15,IF(M69&lt;0.0601,10,IF(M69&lt;=0.1,5,IF(M69&gt;0.1,0,)))))))))</f>
        <v/>
      </c>
      <c r="O69" s="510"/>
      <c r="P69" s="510"/>
      <c r="Q69" s="510"/>
      <c r="R69" s="511" t="str">
        <f t="shared" si="4"/>
        <v/>
      </c>
      <c r="S69" s="512" t="str">
        <f t="shared" si="5"/>
        <v/>
      </c>
      <c r="T69" s="513" t="str">
        <f t="shared" ref="T69" si="170">IF(F69="Nije ocijenjen","",IF(F69="Ocijenjen",IF(O69+P69=0,"",IF(D69="Tužilac",IF(S69&lt;0.0251,50,IF(S69&lt;0.0501,40,IF(S69&lt;0.0751,25,IF(S69&lt;=0.1,15,IF(S69&gt;0.1,0,))))),IF(S69&lt;0.0251,20,IF(S69&lt;0.0501,15,IF(S69&lt;0.0751,10,IF(S69&lt;=0.1,5,IF(S69&gt;0.1,0,)))))))))</f>
        <v/>
      </c>
      <c r="U69" s="641" t="str">
        <f t="shared" si="13"/>
        <v/>
      </c>
      <c r="V69" s="643" t="str">
        <f t="shared" ref="V69" si="171">IF(F69="Nije ocijenjen","",IF(F69="Ocijenjen",IF(U69="",N69,IF(N69="",U69,((N69+U69)/2)))))</f>
        <v/>
      </c>
    </row>
    <row r="70" spans="2:22" ht="12.95" customHeight="1" thickBot="1" x14ac:dyDescent="0.25">
      <c r="B70" s="680"/>
      <c r="C70" s="648"/>
      <c r="D70" s="676"/>
      <c r="E70" s="648"/>
      <c r="F70" s="654"/>
      <c r="G70" s="106" t="s">
        <v>265</v>
      </c>
      <c r="H70" s="656"/>
      <c r="I70" s="656"/>
      <c r="J70" s="656"/>
      <c r="K70" s="656"/>
      <c r="L70" s="658"/>
      <c r="M70" s="658"/>
      <c r="N70" s="660" t="e">
        <f>IF(#REF!="Nije ocijenjen","",IF(#REF!="Ocijenjen",IF(B70+C70=0,"",IF(#REF!="Tužilac",IF(M70&lt;0.031,40,IF(M70&lt;0.061,30,IF(M70&lt;0.101,20,IF(M70&lt;=0.2,10,IF(M70&lt;=1,0,))))),IF(M70&lt;0.031,20,IF(M70&lt;0.061,15,IF(M70&lt;0.101,10,IF(M70&lt;=0.2,5,IF(M70&lt;=1,0,)))))))))</f>
        <v>#REF!</v>
      </c>
      <c r="O70" s="514"/>
      <c r="P70" s="514"/>
      <c r="Q70" s="514"/>
      <c r="R70" s="515" t="str">
        <f t="shared" si="4"/>
        <v/>
      </c>
      <c r="S70" s="516" t="str">
        <f t="shared" si="5"/>
        <v/>
      </c>
      <c r="T70" s="517" t="str">
        <f t="shared" ref="T70" si="172">IF(F69="Nije ocijenjen","",IF(F69="Ocijenjen",IF(O70+P70=0,"",IF(D69="Tužilac",IF(S70&lt;0.0301,50,IF(S70&lt;0.0601,40,IF(S70&lt;0.1001,25,IF(S70&lt;=0.2,15,IF(S70&gt;0.2,0,))))),IF(S70&lt;0.0301,20,IF(S70&lt;0.0601,15,IF(S70&lt;0.1001,10,IF(S70&lt;=0.2,5,IF(S70&gt;0.2,0,)))))))))</f>
        <v/>
      </c>
      <c r="U70" s="642" t="e">
        <f t="shared" si="16"/>
        <v>#VALUE!</v>
      </c>
      <c r="V70" s="644"/>
    </row>
    <row r="71" spans="2:22" ht="12.95" customHeight="1" x14ac:dyDescent="0.2">
      <c r="B71" s="679">
        <v>31</v>
      </c>
      <c r="C71" s="647" t="str">
        <f>IF('TABELA I'!B43="","",'TABELA I'!B43)</f>
        <v/>
      </c>
      <c r="D71" s="675"/>
      <c r="E71" s="647" t="str">
        <f>IF('TABELA I'!D43="","",'TABELA I'!D43)</f>
        <v/>
      </c>
      <c r="F71" s="653" t="s">
        <v>115</v>
      </c>
      <c r="G71" s="105" t="s">
        <v>298</v>
      </c>
      <c r="H71" s="655"/>
      <c r="I71" s="655"/>
      <c r="J71" s="655"/>
      <c r="K71" s="655"/>
      <c r="L71" s="657" t="str">
        <f t="shared" ref="L71" si="173">IF((H71+I71)=0,"",(H71+I71-J71-K71)/(H71+I71))</f>
        <v/>
      </c>
      <c r="M71" s="657" t="str">
        <f t="shared" ref="M71" si="174">IF((H71+I71)=0,"",(J71+K71)/(H71+I71))</f>
        <v/>
      </c>
      <c r="N71" s="659" t="str">
        <f t="shared" ref="N71" si="175">IF(F71="Nije ocijenjen","",IF(F71="Ocijenjen",IF(H71+I71=0,"",IF(D71="Tužilac",IF(M71&lt;0.0001,50,IF(M71&lt;0.0301,40,IF(M71&lt;0.0601,25,IF(M71&lt;=0.1,15,IF(M71&gt;0.1,0,))))),IF(M71&lt;0.0001,20,IF(M71&lt;0.0301,15,IF(M71&lt;0.0601,10,IF(M71&lt;=0.1,5,IF(M71&gt;0.1,0,)))))))))</f>
        <v/>
      </c>
      <c r="O71" s="510"/>
      <c r="P71" s="510"/>
      <c r="Q71" s="510"/>
      <c r="R71" s="511" t="str">
        <f t="shared" si="4"/>
        <v/>
      </c>
      <c r="S71" s="512" t="str">
        <f t="shared" si="5"/>
        <v/>
      </c>
      <c r="T71" s="513" t="str">
        <f t="shared" ref="T71" si="176">IF(F71="Nije ocijenjen","",IF(F71="Ocijenjen",IF(O71+P71=0,"",IF(D71="Tužilac",IF(S71&lt;0.0251,50,IF(S71&lt;0.0501,40,IF(S71&lt;0.0751,25,IF(S71&lt;=0.1,15,IF(S71&gt;0.1,0,))))),IF(S71&lt;0.0251,20,IF(S71&lt;0.0501,15,IF(S71&lt;0.0751,10,IF(S71&lt;=0.1,5,IF(S71&gt;0.1,0,)))))))))</f>
        <v/>
      </c>
      <c r="U71" s="641" t="str">
        <f t="shared" si="13"/>
        <v/>
      </c>
      <c r="V71" s="643" t="str">
        <f t="shared" ref="V71" si="177">IF(F71="Nije ocijenjen","",IF(F71="Ocijenjen",IF(U71="",N71,IF(N71="",U71,((N71+U71)/2)))))</f>
        <v/>
      </c>
    </row>
    <row r="72" spans="2:22" ht="12.95" customHeight="1" thickBot="1" x14ac:dyDescent="0.25">
      <c r="B72" s="680"/>
      <c r="C72" s="648"/>
      <c r="D72" s="676"/>
      <c r="E72" s="648"/>
      <c r="F72" s="654"/>
      <c r="G72" s="106" t="s">
        <v>265</v>
      </c>
      <c r="H72" s="656"/>
      <c r="I72" s="656"/>
      <c r="J72" s="656"/>
      <c r="K72" s="656"/>
      <c r="L72" s="658"/>
      <c r="M72" s="658"/>
      <c r="N72" s="660" t="e">
        <f>IF(#REF!="Nije ocijenjen","",IF(#REF!="Ocijenjen",IF(B72+C72=0,"",IF(#REF!="Tužilac",IF(M72&lt;0.031,40,IF(M72&lt;0.061,30,IF(M72&lt;0.101,20,IF(M72&lt;=0.2,10,IF(M72&lt;=1,0,))))),IF(M72&lt;0.031,20,IF(M72&lt;0.061,15,IF(M72&lt;0.101,10,IF(M72&lt;=0.2,5,IF(M72&lt;=1,0,)))))))))</f>
        <v>#REF!</v>
      </c>
      <c r="O72" s="514"/>
      <c r="P72" s="514"/>
      <c r="Q72" s="514"/>
      <c r="R72" s="515" t="str">
        <f t="shared" si="4"/>
        <v/>
      </c>
      <c r="S72" s="516" t="str">
        <f t="shared" si="5"/>
        <v/>
      </c>
      <c r="T72" s="517" t="str">
        <f t="shared" ref="T72" si="178">IF(F71="Nije ocijenjen","",IF(F71="Ocijenjen",IF(O72+P72=0,"",IF(D71="Tužilac",IF(S72&lt;0.0301,50,IF(S72&lt;0.0601,40,IF(S72&lt;0.1001,25,IF(S72&lt;=0.2,15,IF(S72&gt;0.2,0,))))),IF(S72&lt;0.0301,20,IF(S72&lt;0.0601,15,IF(S72&lt;0.1001,10,IF(S72&lt;=0.2,5,IF(S72&gt;0.2,0,)))))))))</f>
        <v/>
      </c>
      <c r="U72" s="642" t="e">
        <f t="shared" si="16"/>
        <v>#VALUE!</v>
      </c>
      <c r="V72" s="644"/>
    </row>
    <row r="73" spans="2:22" ht="12.95" customHeight="1" x14ac:dyDescent="0.2">
      <c r="B73" s="679">
        <v>32</v>
      </c>
      <c r="C73" s="647" t="str">
        <f>IF('TABELA I'!B44="","",'TABELA I'!B44)</f>
        <v/>
      </c>
      <c r="D73" s="675"/>
      <c r="E73" s="647" t="str">
        <f>IF('TABELA I'!D44="","",'TABELA I'!D44)</f>
        <v/>
      </c>
      <c r="F73" s="653" t="s">
        <v>115</v>
      </c>
      <c r="G73" s="105" t="s">
        <v>298</v>
      </c>
      <c r="H73" s="655"/>
      <c r="I73" s="655"/>
      <c r="J73" s="655"/>
      <c r="K73" s="655"/>
      <c r="L73" s="657" t="str">
        <f t="shared" ref="L73" si="179">IF((H73+I73)=0,"",(H73+I73-J73-K73)/(H73+I73))</f>
        <v/>
      </c>
      <c r="M73" s="657" t="str">
        <f t="shared" ref="M73" si="180">IF((H73+I73)=0,"",(J73+K73)/(H73+I73))</f>
        <v/>
      </c>
      <c r="N73" s="659" t="str">
        <f t="shared" ref="N73" si="181">IF(F73="Nije ocijenjen","",IF(F73="Ocijenjen",IF(H73+I73=0,"",IF(D73="Tužilac",IF(M73&lt;0.0001,50,IF(M73&lt;0.0301,40,IF(M73&lt;0.0601,25,IF(M73&lt;=0.1,15,IF(M73&gt;0.1,0,))))),IF(M73&lt;0.0001,20,IF(M73&lt;0.0301,15,IF(M73&lt;0.0601,10,IF(M73&lt;=0.1,5,IF(M73&gt;0.1,0,)))))))))</f>
        <v/>
      </c>
      <c r="O73" s="510"/>
      <c r="P73" s="510"/>
      <c r="Q73" s="510"/>
      <c r="R73" s="511" t="str">
        <f t="shared" si="4"/>
        <v/>
      </c>
      <c r="S73" s="512" t="str">
        <f t="shared" si="5"/>
        <v/>
      </c>
      <c r="T73" s="513" t="str">
        <f t="shared" ref="T73" si="182">IF(F73="Nije ocijenjen","",IF(F73="Ocijenjen",IF(O73+P73=0,"",IF(D73="Tužilac",IF(S73&lt;0.0251,50,IF(S73&lt;0.0501,40,IF(S73&lt;0.0751,25,IF(S73&lt;=0.1,15,IF(S73&gt;0.1,0,))))),IF(S73&lt;0.0251,20,IF(S73&lt;0.0501,15,IF(S73&lt;0.0751,10,IF(S73&lt;=0.1,5,IF(S73&gt;0.1,0,)))))))))</f>
        <v/>
      </c>
      <c r="U73" s="641" t="str">
        <f t="shared" si="13"/>
        <v/>
      </c>
      <c r="V73" s="643" t="str">
        <f t="shared" ref="V73" si="183">IF(F73="Nije ocijenjen","",IF(F73="Ocijenjen",IF(U73="",N73,IF(N73="",U73,((N73+U73)/2)))))</f>
        <v/>
      </c>
    </row>
    <row r="74" spans="2:22" ht="12.95" customHeight="1" thickBot="1" x14ac:dyDescent="0.25">
      <c r="B74" s="680"/>
      <c r="C74" s="648"/>
      <c r="D74" s="676"/>
      <c r="E74" s="648"/>
      <c r="F74" s="654"/>
      <c r="G74" s="106" t="s">
        <v>265</v>
      </c>
      <c r="H74" s="656"/>
      <c r="I74" s="656"/>
      <c r="J74" s="656"/>
      <c r="K74" s="656"/>
      <c r="L74" s="658"/>
      <c r="M74" s="658"/>
      <c r="N74" s="660" t="e">
        <f>IF(#REF!="Nije ocijenjen","",IF(#REF!="Ocijenjen",IF(B74+C74=0,"",IF(#REF!="Tužilac",IF(M74&lt;0.031,40,IF(M74&lt;0.061,30,IF(M74&lt;0.101,20,IF(M74&lt;=0.2,10,IF(M74&lt;=1,0,))))),IF(M74&lt;0.031,20,IF(M74&lt;0.061,15,IF(M74&lt;0.101,10,IF(M74&lt;=0.2,5,IF(M74&lt;=1,0,)))))))))</f>
        <v>#REF!</v>
      </c>
      <c r="O74" s="514"/>
      <c r="P74" s="514"/>
      <c r="Q74" s="514"/>
      <c r="R74" s="515" t="str">
        <f t="shared" si="4"/>
        <v/>
      </c>
      <c r="S74" s="516" t="str">
        <f t="shared" si="5"/>
        <v/>
      </c>
      <c r="T74" s="517" t="str">
        <f t="shared" ref="T74" si="184">IF(F73="Nije ocijenjen","",IF(F73="Ocijenjen",IF(O74+P74=0,"",IF(D73="Tužilac",IF(S74&lt;0.0301,50,IF(S74&lt;0.0601,40,IF(S74&lt;0.1001,25,IF(S74&lt;=0.2,15,IF(S74&gt;0.2,0,))))),IF(S74&lt;0.0301,20,IF(S74&lt;0.0601,15,IF(S74&lt;0.1001,10,IF(S74&lt;=0.2,5,IF(S74&gt;0.2,0,)))))))))</f>
        <v/>
      </c>
      <c r="U74" s="642" t="e">
        <f t="shared" si="16"/>
        <v>#VALUE!</v>
      </c>
      <c r="V74" s="644"/>
    </row>
    <row r="75" spans="2:22" ht="12.95" customHeight="1" x14ac:dyDescent="0.2">
      <c r="B75" s="679">
        <v>33</v>
      </c>
      <c r="C75" s="647" t="str">
        <f>IF('TABELA I'!B45="","",'TABELA I'!B45)</f>
        <v/>
      </c>
      <c r="D75" s="675"/>
      <c r="E75" s="647" t="str">
        <f>IF('TABELA I'!D45="","",'TABELA I'!D45)</f>
        <v/>
      </c>
      <c r="F75" s="653" t="s">
        <v>115</v>
      </c>
      <c r="G75" s="105" t="s">
        <v>298</v>
      </c>
      <c r="H75" s="655"/>
      <c r="I75" s="655"/>
      <c r="J75" s="655"/>
      <c r="K75" s="655"/>
      <c r="L75" s="657" t="str">
        <f t="shared" ref="L75" si="185">IF((H75+I75)=0,"",(H75+I75-J75-K75)/(H75+I75))</f>
        <v/>
      </c>
      <c r="M75" s="657" t="str">
        <f t="shared" ref="M75" si="186">IF((H75+I75)=0,"",(J75+K75)/(H75+I75))</f>
        <v/>
      </c>
      <c r="N75" s="659" t="str">
        <f t="shared" ref="N75" si="187">IF(F75="Nije ocijenjen","",IF(F75="Ocijenjen",IF(H75+I75=0,"",IF(D75="Tužilac",IF(M75&lt;0.0001,50,IF(M75&lt;0.0301,40,IF(M75&lt;0.0601,25,IF(M75&lt;=0.1,15,IF(M75&gt;0.1,0,))))),IF(M75&lt;0.0001,20,IF(M75&lt;0.0301,15,IF(M75&lt;0.0601,10,IF(M75&lt;=0.1,5,IF(M75&gt;0.1,0,)))))))))</f>
        <v/>
      </c>
      <c r="O75" s="510"/>
      <c r="P75" s="510"/>
      <c r="Q75" s="510"/>
      <c r="R75" s="511" t="str">
        <f t="shared" si="4"/>
        <v/>
      </c>
      <c r="S75" s="512" t="str">
        <f t="shared" si="5"/>
        <v/>
      </c>
      <c r="T75" s="513" t="str">
        <f t="shared" ref="T75" si="188">IF(F75="Nije ocijenjen","",IF(F75="Ocijenjen",IF(O75+P75=0,"",IF(D75="Tužilac",IF(S75&lt;0.0251,50,IF(S75&lt;0.0501,40,IF(S75&lt;0.0751,25,IF(S75&lt;=0.1,15,IF(S75&gt;0.1,0,))))),IF(S75&lt;0.0251,20,IF(S75&lt;0.0501,15,IF(S75&lt;0.0751,10,IF(S75&lt;=0.1,5,IF(S75&gt;0.1,0,)))))))))</f>
        <v/>
      </c>
      <c r="U75" s="641" t="str">
        <f t="shared" si="13"/>
        <v/>
      </c>
      <c r="V75" s="643" t="str">
        <f t="shared" ref="V75" si="189">IF(F75="Nije ocijenjen","",IF(F75="Ocijenjen",IF(U75="",N75,IF(N75="",U75,((N75+U75)/2)))))</f>
        <v/>
      </c>
    </row>
    <row r="76" spans="2:22" ht="12.95" customHeight="1" thickBot="1" x14ac:dyDescent="0.25">
      <c r="B76" s="680"/>
      <c r="C76" s="648"/>
      <c r="D76" s="676"/>
      <c r="E76" s="648"/>
      <c r="F76" s="654"/>
      <c r="G76" s="106" t="s">
        <v>265</v>
      </c>
      <c r="H76" s="656"/>
      <c r="I76" s="656"/>
      <c r="J76" s="656"/>
      <c r="K76" s="656"/>
      <c r="L76" s="658"/>
      <c r="M76" s="658"/>
      <c r="N76" s="660" t="e">
        <f>IF(#REF!="Nije ocijenjen","",IF(#REF!="Ocijenjen",IF(B76+C76=0,"",IF(#REF!="Tužilac",IF(M76&lt;0.031,40,IF(M76&lt;0.061,30,IF(M76&lt;0.101,20,IF(M76&lt;=0.2,10,IF(M76&lt;=1,0,))))),IF(M76&lt;0.031,20,IF(M76&lt;0.061,15,IF(M76&lt;0.101,10,IF(M76&lt;=0.2,5,IF(M76&lt;=1,0,)))))))))</f>
        <v>#REF!</v>
      </c>
      <c r="O76" s="514"/>
      <c r="P76" s="514"/>
      <c r="Q76" s="514"/>
      <c r="R76" s="515" t="str">
        <f t="shared" si="4"/>
        <v/>
      </c>
      <c r="S76" s="516" t="str">
        <f t="shared" si="5"/>
        <v/>
      </c>
      <c r="T76" s="517" t="str">
        <f t="shared" ref="T76" si="190">IF(F75="Nije ocijenjen","",IF(F75="Ocijenjen",IF(O76+P76=0,"",IF(D75="Tužilac",IF(S76&lt;0.0301,50,IF(S76&lt;0.0601,40,IF(S76&lt;0.1001,25,IF(S76&lt;=0.2,15,IF(S76&gt;0.2,0,))))),IF(S76&lt;0.0301,20,IF(S76&lt;0.0601,15,IF(S76&lt;0.1001,10,IF(S76&lt;=0.2,5,IF(S76&gt;0.2,0,)))))))))</f>
        <v/>
      </c>
      <c r="U76" s="642" t="e">
        <f t="shared" si="16"/>
        <v>#VALUE!</v>
      </c>
      <c r="V76" s="644"/>
    </row>
    <row r="77" spans="2:22" ht="12.95" customHeight="1" x14ac:dyDescent="0.2">
      <c r="B77" s="679">
        <v>34</v>
      </c>
      <c r="C77" s="647" t="str">
        <f>IF('TABELA I'!B46="","",'TABELA I'!B46)</f>
        <v/>
      </c>
      <c r="D77" s="675"/>
      <c r="E77" s="647" t="str">
        <f>IF('TABELA I'!D46="","",'TABELA I'!D46)</f>
        <v/>
      </c>
      <c r="F77" s="653" t="s">
        <v>115</v>
      </c>
      <c r="G77" s="105" t="s">
        <v>298</v>
      </c>
      <c r="H77" s="655"/>
      <c r="I77" s="655"/>
      <c r="J77" s="655"/>
      <c r="K77" s="655"/>
      <c r="L77" s="657" t="str">
        <f t="shared" ref="L77" si="191">IF((H77+I77)=0,"",(H77+I77-J77-K77)/(H77+I77))</f>
        <v/>
      </c>
      <c r="M77" s="657" t="str">
        <f t="shared" ref="M77" si="192">IF((H77+I77)=0,"",(J77+K77)/(H77+I77))</f>
        <v/>
      </c>
      <c r="N77" s="659" t="str">
        <f t="shared" ref="N77" si="193">IF(F77="Nije ocijenjen","",IF(F77="Ocijenjen",IF(H77+I77=0,"",IF(D77="Tužilac",IF(M77&lt;0.0001,50,IF(M77&lt;0.0301,40,IF(M77&lt;0.0601,25,IF(M77&lt;=0.1,15,IF(M77&gt;0.1,0,))))),IF(M77&lt;0.0001,20,IF(M77&lt;0.0301,15,IF(M77&lt;0.0601,10,IF(M77&lt;=0.1,5,IF(M77&gt;0.1,0,)))))))))</f>
        <v/>
      </c>
      <c r="O77" s="510"/>
      <c r="P77" s="510"/>
      <c r="Q77" s="510"/>
      <c r="R77" s="511" t="str">
        <f t="shared" si="4"/>
        <v/>
      </c>
      <c r="S77" s="512" t="str">
        <f t="shared" si="5"/>
        <v/>
      </c>
      <c r="T77" s="513" t="str">
        <f t="shared" ref="T77" si="194">IF(F77="Nije ocijenjen","",IF(F77="Ocijenjen",IF(O77+P77=0,"",IF(D77="Tužilac",IF(S77&lt;0.0251,50,IF(S77&lt;0.0501,40,IF(S77&lt;0.0751,25,IF(S77&lt;=0.1,15,IF(S77&gt;0.1,0,))))),IF(S77&lt;0.0251,20,IF(S77&lt;0.0501,15,IF(S77&lt;0.0751,10,IF(S77&lt;=0.1,5,IF(S77&gt;0.1,0,)))))))))</f>
        <v/>
      </c>
      <c r="U77" s="641" t="str">
        <f t="shared" si="13"/>
        <v/>
      </c>
      <c r="V77" s="643" t="str">
        <f t="shared" ref="V77" si="195">IF(F77="Nije ocijenjen","",IF(F77="Ocijenjen",IF(U77="",N77,IF(N77="",U77,((N77+U77)/2)))))</f>
        <v/>
      </c>
    </row>
    <row r="78" spans="2:22" ht="12.95" customHeight="1" thickBot="1" x14ac:dyDescent="0.25">
      <c r="B78" s="680"/>
      <c r="C78" s="648"/>
      <c r="D78" s="676"/>
      <c r="E78" s="648"/>
      <c r="F78" s="654"/>
      <c r="G78" s="106" t="s">
        <v>265</v>
      </c>
      <c r="H78" s="656"/>
      <c r="I78" s="656"/>
      <c r="J78" s="656"/>
      <c r="K78" s="656"/>
      <c r="L78" s="658"/>
      <c r="M78" s="658"/>
      <c r="N78" s="660" t="e">
        <f>IF(#REF!="Nije ocijenjen","",IF(#REF!="Ocijenjen",IF(B78+C78=0,"",IF(#REF!="Tužilac",IF(M78&lt;0.031,40,IF(M78&lt;0.061,30,IF(M78&lt;0.101,20,IF(M78&lt;=0.2,10,IF(M78&lt;=1,0,))))),IF(M78&lt;0.031,20,IF(M78&lt;0.061,15,IF(M78&lt;0.101,10,IF(M78&lt;=0.2,5,IF(M78&lt;=1,0,)))))))))</f>
        <v>#REF!</v>
      </c>
      <c r="O78" s="514"/>
      <c r="P78" s="514"/>
      <c r="Q78" s="514"/>
      <c r="R78" s="515" t="str">
        <f t="shared" si="4"/>
        <v/>
      </c>
      <c r="S78" s="516" t="str">
        <f t="shared" si="5"/>
        <v/>
      </c>
      <c r="T78" s="517" t="str">
        <f t="shared" ref="T78" si="196">IF(F77="Nije ocijenjen","",IF(F77="Ocijenjen",IF(O78+P78=0,"",IF(D77="Tužilac",IF(S78&lt;0.0301,50,IF(S78&lt;0.0601,40,IF(S78&lt;0.1001,25,IF(S78&lt;=0.2,15,IF(S78&gt;0.2,0,))))),IF(S78&lt;0.0301,20,IF(S78&lt;0.0601,15,IF(S78&lt;0.1001,10,IF(S78&lt;=0.2,5,IF(S78&gt;0.2,0,)))))))))</f>
        <v/>
      </c>
      <c r="U78" s="642" t="e">
        <f t="shared" si="16"/>
        <v>#VALUE!</v>
      </c>
      <c r="V78" s="644"/>
    </row>
    <row r="79" spans="2:22" ht="12.95" customHeight="1" x14ac:dyDescent="0.2">
      <c r="B79" s="679">
        <v>35</v>
      </c>
      <c r="C79" s="647" t="str">
        <f>IF('TABELA I'!B47="","",'TABELA I'!B47)</f>
        <v/>
      </c>
      <c r="D79" s="675"/>
      <c r="E79" s="647" t="str">
        <f>IF('TABELA I'!D47="","",'TABELA I'!D47)</f>
        <v/>
      </c>
      <c r="F79" s="653" t="s">
        <v>115</v>
      </c>
      <c r="G79" s="105" t="s">
        <v>298</v>
      </c>
      <c r="H79" s="655"/>
      <c r="I79" s="655"/>
      <c r="J79" s="655"/>
      <c r="K79" s="655"/>
      <c r="L79" s="657" t="str">
        <f t="shared" ref="L79" si="197">IF((H79+I79)=0,"",(H79+I79-J79-K79)/(H79+I79))</f>
        <v/>
      </c>
      <c r="M79" s="657" t="str">
        <f t="shared" ref="M79" si="198">IF((H79+I79)=0,"",(J79+K79)/(H79+I79))</f>
        <v/>
      </c>
      <c r="N79" s="659" t="str">
        <f t="shared" ref="N79" si="199">IF(F79="Nije ocijenjen","",IF(F79="Ocijenjen",IF(H79+I79=0,"",IF(D79="Tužilac",IF(M79&lt;0.0001,50,IF(M79&lt;0.0301,40,IF(M79&lt;0.0601,25,IF(M79&lt;=0.1,15,IF(M79&gt;0.1,0,))))),IF(M79&lt;0.0001,20,IF(M79&lt;0.0301,15,IF(M79&lt;0.0601,10,IF(M79&lt;=0.1,5,IF(M79&gt;0.1,0,)))))))))</f>
        <v/>
      </c>
      <c r="O79" s="510"/>
      <c r="P79" s="510"/>
      <c r="Q79" s="510"/>
      <c r="R79" s="511" t="str">
        <f t="shared" ref="R79:R140" si="200">IF(O79+P79=0,"",(O79+P79-Q79)/(O79+P79))</f>
        <v/>
      </c>
      <c r="S79" s="512" t="str">
        <f t="shared" ref="S79:S140" si="201">IF(O79+P79=0,"",(Q79)/(O79+P79))</f>
        <v/>
      </c>
      <c r="T79" s="513" t="str">
        <f t="shared" ref="T79" si="202">IF(F79="Nije ocijenjen","",IF(F79="Ocijenjen",IF(O79+P79=0,"",IF(D79="Tužilac",IF(S79&lt;0.0251,50,IF(S79&lt;0.0501,40,IF(S79&lt;0.0751,25,IF(S79&lt;=0.1,15,IF(S79&gt;0.1,0,))))),IF(S79&lt;0.0251,20,IF(S79&lt;0.0501,15,IF(S79&lt;0.0751,10,IF(S79&lt;=0.1,5,IF(S79&gt;0.1,0,)))))))))</f>
        <v/>
      </c>
      <c r="U79" s="641" t="str">
        <f t="shared" si="13"/>
        <v/>
      </c>
      <c r="V79" s="643" t="str">
        <f t="shared" ref="V79" si="203">IF(F79="Nije ocijenjen","",IF(F79="Ocijenjen",IF(U79="",N79,IF(N79="",U79,((N79+U79)/2)))))</f>
        <v/>
      </c>
    </row>
    <row r="80" spans="2:22" ht="12.95" customHeight="1" thickBot="1" x14ac:dyDescent="0.25">
      <c r="B80" s="680"/>
      <c r="C80" s="648"/>
      <c r="D80" s="676"/>
      <c r="E80" s="648"/>
      <c r="F80" s="654"/>
      <c r="G80" s="106" t="s">
        <v>265</v>
      </c>
      <c r="H80" s="656"/>
      <c r="I80" s="656"/>
      <c r="J80" s="656"/>
      <c r="K80" s="656"/>
      <c r="L80" s="658"/>
      <c r="M80" s="658"/>
      <c r="N80" s="660" t="e">
        <f>IF(#REF!="Nije ocijenjen","",IF(#REF!="Ocijenjen",IF(B80+C80=0,"",IF(#REF!="Tužilac",IF(M80&lt;0.031,40,IF(M80&lt;0.061,30,IF(M80&lt;0.101,20,IF(M80&lt;=0.2,10,IF(M80&lt;=1,0,))))),IF(M80&lt;0.031,20,IF(M80&lt;0.061,15,IF(M80&lt;0.101,10,IF(M80&lt;=0.2,5,IF(M80&lt;=1,0,)))))))))</f>
        <v>#REF!</v>
      </c>
      <c r="O80" s="514"/>
      <c r="P80" s="514"/>
      <c r="Q80" s="514"/>
      <c r="R80" s="515" t="str">
        <f t="shared" si="200"/>
        <v/>
      </c>
      <c r="S80" s="516" t="str">
        <f t="shared" si="201"/>
        <v/>
      </c>
      <c r="T80" s="517" t="str">
        <f t="shared" ref="T80" si="204">IF(F79="Nije ocijenjen","",IF(F79="Ocijenjen",IF(O80+P80=0,"",IF(D79="Tužilac",IF(S80&lt;0.0301,50,IF(S80&lt;0.0601,40,IF(S80&lt;0.1001,25,IF(S80&lt;=0.2,15,IF(S80&gt;0.2,0,))))),IF(S80&lt;0.0301,20,IF(S80&lt;0.0601,15,IF(S80&lt;0.1001,10,IF(S80&lt;=0.2,5,IF(S80&gt;0.2,0,)))))))))</f>
        <v/>
      </c>
      <c r="U80" s="642" t="e">
        <f t="shared" si="16"/>
        <v>#VALUE!</v>
      </c>
      <c r="V80" s="644"/>
    </row>
    <row r="81" spans="2:22" ht="12.95" customHeight="1" x14ac:dyDescent="0.2">
      <c r="B81" s="679">
        <v>36</v>
      </c>
      <c r="C81" s="647" t="str">
        <f>IF('TABELA I'!B48="","",'TABELA I'!B48)</f>
        <v/>
      </c>
      <c r="D81" s="675"/>
      <c r="E81" s="647" t="str">
        <f>IF('TABELA I'!D48="","",'TABELA I'!D48)</f>
        <v/>
      </c>
      <c r="F81" s="653" t="s">
        <v>115</v>
      </c>
      <c r="G81" s="105" t="s">
        <v>298</v>
      </c>
      <c r="H81" s="655"/>
      <c r="I81" s="655"/>
      <c r="J81" s="655"/>
      <c r="K81" s="655"/>
      <c r="L81" s="657" t="str">
        <f t="shared" ref="L81" si="205">IF((H81+I81)=0,"",(H81+I81-J81-K81)/(H81+I81))</f>
        <v/>
      </c>
      <c r="M81" s="657" t="str">
        <f t="shared" ref="M81" si="206">IF((H81+I81)=0,"",(J81+K81)/(H81+I81))</f>
        <v/>
      </c>
      <c r="N81" s="659" t="str">
        <f t="shared" ref="N81" si="207">IF(F81="Nije ocijenjen","",IF(F81="Ocijenjen",IF(H81+I81=0,"",IF(D81="Tužilac",IF(M81&lt;0.0001,50,IF(M81&lt;0.0301,40,IF(M81&lt;0.0601,25,IF(M81&lt;=0.1,15,IF(M81&gt;0.1,0,))))),IF(M81&lt;0.0001,20,IF(M81&lt;0.0301,15,IF(M81&lt;0.0601,10,IF(M81&lt;=0.1,5,IF(M81&gt;0.1,0,)))))))))</f>
        <v/>
      </c>
      <c r="O81" s="510"/>
      <c r="P81" s="510"/>
      <c r="Q81" s="510"/>
      <c r="R81" s="511" t="str">
        <f t="shared" si="200"/>
        <v/>
      </c>
      <c r="S81" s="512" t="str">
        <f t="shared" si="201"/>
        <v/>
      </c>
      <c r="T81" s="513" t="str">
        <f t="shared" ref="T81" si="208">IF(F81="Nije ocijenjen","",IF(F81="Ocijenjen",IF(O81+P81=0,"",IF(D81="Tužilac",IF(S81&lt;0.0251,50,IF(S81&lt;0.0501,40,IF(S81&lt;0.0751,25,IF(S81&lt;=0.1,15,IF(S81&gt;0.1,0,))))),IF(S81&lt;0.0251,20,IF(S81&lt;0.0501,15,IF(S81&lt;0.0751,10,IF(S81&lt;=0.1,5,IF(S81&gt;0.1,0,)))))))))</f>
        <v/>
      </c>
      <c r="U81" s="641" t="str">
        <f t="shared" ref="U81:U139" si="209">IF(F81="Nije ocijenjen","",IF(F81="Ocijenjen",IF(O82+P82=0,T81,IF(O81+P81=0,T82,(T81+T82)/2))))</f>
        <v/>
      </c>
      <c r="V81" s="643" t="str">
        <f t="shared" ref="V81" si="210">IF(F81="Nije ocijenjen","",IF(F81="Ocijenjen",IF(U81="",N81,IF(N81="",U81,((N81+U81)/2)))))</f>
        <v/>
      </c>
    </row>
    <row r="82" spans="2:22" ht="12.95" customHeight="1" thickBot="1" x14ac:dyDescent="0.25">
      <c r="B82" s="680"/>
      <c r="C82" s="648"/>
      <c r="D82" s="676"/>
      <c r="E82" s="648"/>
      <c r="F82" s="654"/>
      <c r="G82" s="106" t="s">
        <v>265</v>
      </c>
      <c r="H82" s="656"/>
      <c r="I82" s="656"/>
      <c r="J82" s="656"/>
      <c r="K82" s="656"/>
      <c r="L82" s="658"/>
      <c r="M82" s="658"/>
      <c r="N82" s="660" t="e">
        <f>IF(#REF!="Nije ocijenjen","",IF(#REF!="Ocijenjen",IF(B82+C82=0,"",IF(#REF!="Tužilac",IF(M82&lt;0.031,40,IF(M82&lt;0.061,30,IF(M82&lt;0.101,20,IF(M82&lt;=0.2,10,IF(M82&lt;=1,0,))))),IF(M82&lt;0.031,20,IF(M82&lt;0.061,15,IF(M82&lt;0.101,10,IF(M82&lt;=0.2,5,IF(M82&lt;=1,0,)))))))))</f>
        <v>#REF!</v>
      </c>
      <c r="O82" s="514"/>
      <c r="P82" s="514"/>
      <c r="Q82" s="514"/>
      <c r="R82" s="515" t="str">
        <f t="shared" si="200"/>
        <v/>
      </c>
      <c r="S82" s="516" t="str">
        <f t="shared" si="201"/>
        <v/>
      </c>
      <c r="T82" s="517" t="str">
        <f t="shared" ref="T82" si="211">IF(F81="Nije ocijenjen","",IF(F81="Ocijenjen",IF(O82+P82=0,"",IF(D81="Tužilac",IF(S82&lt;0.0301,50,IF(S82&lt;0.0601,40,IF(S82&lt;0.1001,25,IF(S82&lt;=0.2,15,IF(S82&gt;0.2,0,))))),IF(S82&lt;0.0301,20,IF(S82&lt;0.0601,15,IF(S82&lt;0.1001,10,IF(S82&lt;=0.2,5,IF(S82&gt;0.2,0,)))))))))</f>
        <v/>
      </c>
      <c r="U82" s="642" t="e">
        <f t="shared" ref="U82:U140" si="212">+(T79+U80)/2</f>
        <v>#VALUE!</v>
      </c>
      <c r="V82" s="644"/>
    </row>
    <row r="83" spans="2:22" ht="12.95" customHeight="1" x14ac:dyDescent="0.2">
      <c r="B83" s="679">
        <v>37</v>
      </c>
      <c r="C83" s="647" t="str">
        <f>IF('TABELA I'!B49="","",'TABELA I'!B49)</f>
        <v/>
      </c>
      <c r="D83" s="675"/>
      <c r="E83" s="647" t="str">
        <f>IF('TABELA I'!D49="","",'TABELA I'!D49)</f>
        <v/>
      </c>
      <c r="F83" s="653" t="s">
        <v>115</v>
      </c>
      <c r="G83" s="105" t="s">
        <v>298</v>
      </c>
      <c r="H83" s="655"/>
      <c r="I83" s="655"/>
      <c r="J83" s="655"/>
      <c r="K83" s="655"/>
      <c r="L83" s="657" t="str">
        <f t="shared" ref="L83" si="213">IF((H83+I83)=0,"",(H83+I83-J83-K83)/(H83+I83))</f>
        <v/>
      </c>
      <c r="M83" s="657" t="str">
        <f t="shared" ref="M83" si="214">IF((H83+I83)=0,"",(J83+K83)/(H83+I83))</f>
        <v/>
      </c>
      <c r="N83" s="659" t="str">
        <f t="shared" ref="N83" si="215">IF(F83="Nije ocijenjen","",IF(F83="Ocijenjen",IF(H83+I83=0,"",IF(D83="Tužilac",IF(M83&lt;0.0001,50,IF(M83&lt;0.0301,40,IF(M83&lt;0.0601,25,IF(M83&lt;=0.1,15,IF(M83&gt;0.1,0,))))),IF(M83&lt;0.0001,20,IF(M83&lt;0.0301,15,IF(M83&lt;0.0601,10,IF(M83&lt;=0.1,5,IF(M83&gt;0.1,0,)))))))))</f>
        <v/>
      </c>
      <c r="O83" s="510"/>
      <c r="P83" s="510"/>
      <c r="Q83" s="510"/>
      <c r="R83" s="511" t="str">
        <f t="shared" si="200"/>
        <v/>
      </c>
      <c r="S83" s="512" t="str">
        <f t="shared" si="201"/>
        <v/>
      </c>
      <c r="T83" s="513" t="str">
        <f t="shared" ref="T83" si="216">IF(F83="Nije ocijenjen","",IF(F83="Ocijenjen",IF(O83+P83=0,"",IF(D83="Tužilac",IF(S83&lt;0.0251,50,IF(S83&lt;0.0501,40,IF(S83&lt;0.0751,25,IF(S83&lt;=0.1,15,IF(S83&gt;0.1,0,))))),IF(S83&lt;0.0251,20,IF(S83&lt;0.0501,15,IF(S83&lt;0.0751,10,IF(S83&lt;=0.1,5,IF(S83&gt;0.1,0,)))))))))</f>
        <v/>
      </c>
      <c r="U83" s="641" t="str">
        <f t="shared" si="209"/>
        <v/>
      </c>
      <c r="V83" s="643" t="str">
        <f t="shared" ref="V83" si="217">IF(F83="Nije ocijenjen","",IF(F83="Ocijenjen",IF(U83="",N83,IF(N83="",U83,((N83+U83)/2)))))</f>
        <v/>
      </c>
    </row>
    <row r="84" spans="2:22" ht="12.95" customHeight="1" thickBot="1" x14ac:dyDescent="0.25">
      <c r="B84" s="680"/>
      <c r="C84" s="648"/>
      <c r="D84" s="676"/>
      <c r="E84" s="648"/>
      <c r="F84" s="654"/>
      <c r="G84" s="106" t="s">
        <v>265</v>
      </c>
      <c r="H84" s="656"/>
      <c r="I84" s="656"/>
      <c r="J84" s="656"/>
      <c r="K84" s="656"/>
      <c r="L84" s="658"/>
      <c r="M84" s="658"/>
      <c r="N84" s="660" t="e">
        <f>IF(#REF!="Nije ocijenjen","",IF(#REF!="Ocijenjen",IF(B84+C84=0,"",IF(#REF!="Tužilac",IF(M84&lt;0.031,40,IF(M84&lt;0.061,30,IF(M84&lt;0.101,20,IF(M84&lt;=0.2,10,IF(M84&lt;=1,0,))))),IF(M84&lt;0.031,20,IF(M84&lt;0.061,15,IF(M84&lt;0.101,10,IF(M84&lt;=0.2,5,IF(M84&lt;=1,0,)))))))))</f>
        <v>#REF!</v>
      </c>
      <c r="O84" s="514"/>
      <c r="P84" s="514"/>
      <c r="Q84" s="514"/>
      <c r="R84" s="515" t="str">
        <f t="shared" si="200"/>
        <v/>
      </c>
      <c r="S84" s="516" t="str">
        <f t="shared" si="201"/>
        <v/>
      </c>
      <c r="T84" s="517" t="str">
        <f t="shared" ref="T84" si="218">IF(F83="Nije ocijenjen","",IF(F83="Ocijenjen",IF(O84+P84=0,"",IF(D83="Tužilac",IF(S84&lt;0.0301,50,IF(S84&lt;0.0601,40,IF(S84&lt;0.1001,25,IF(S84&lt;=0.2,15,IF(S84&gt;0.2,0,))))),IF(S84&lt;0.0301,20,IF(S84&lt;0.0601,15,IF(S84&lt;0.1001,10,IF(S84&lt;=0.2,5,IF(S84&gt;0.2,0,)))))))))</f>
        <v/>
      </c>
      <c r="U84" s="642" t="e">
        <f t="shared" si="212"/>
        <v>#VALUE!</v>
      </c>
      <c r="V84" s="644"/>
    </row>
    <row r="85" spans="2:22" ht="12.95" customHeight="1" x14ac:dyDescent="0.2">
      <c r="B85" s="679">
        <v>38</v>
      </c>
      <c r="C85" s="647" t="str">
        <f>IF('TABELA I'!B50="","",'TABELA I'!B50)</f>
        <v/>
      </c>
      <c r="D85" s="675"/>
      <c r="E85" s="647" t="str">
        <f>IF('TABELA I'!D50="","",'TABELA I'!D50)</f>
        <v/>
      </c>
      <c r="F85" s="653" t="s">
        <v>115</v>
      </c>
      <c r="G85" s="105" t="s">
        <v>298</v>
      </c>
      <c r="H85" s="655"/>
      <c r="I85" s="655"/>
      <c r="J85" s="655"/>
      <c r="K85" s="655"/>
      <c r="L85" s="657" t="str">
        <f t="shared" ref="L85" si="219">IF((H85+I85)=0,"",(H85+I85-J85-K85)/(H85+I85))</f>
        <v/>
      </c>
      <c r="M85" s="657" t="str">
        <f t="shared" ref="M85" si="220">IF((H85+I85)=0,"",(J85+K85)/(H85+I85))</f>
        <v/>
      </c>
      <c r="N85" s="659" t="str">
        <f t="shared" ref="N85" si="221">IF(F85="Nije ocijenjen","",IF(F85="Ocijenjen",IF(H85+I85=0,"",IF(D85="Tužilac",IF(M85&lt;0.0001,50,IF(M85&lt;0.0301,40,IF(M85&lt;0.0601,25,IF(M85&lt;=0.1,15,IF(M85&gt;0.1,0,))))),IF(M85&lt;0.0001,20,IF(M85&lt;0.0301,15,IF(M85&lt;0.0601,10,IF(M85&lt;=0.1,5,IF(M85&gt;0.1,0,)))))))))</f>
        <v/>
      </c>
      <c r="O85" s="510"/>
      <c r="P85" s="510"/>
      <c r="Q85" s="510"/>
      <c r="R85" s="511" t="str">
        <f t="shared" si="200"/>
        <v/>
      </c>
      <c r="S85" s="512" t="str">
        <f t="shared" si="201"/>
        <v/>
      </c>
      <c r="T85" s="513" t="str">
        <f t="shared" ref="T85" si="222">IF(F85="Nije ocijenjen","",IF(F85="Ocijenjen",IF(O85+P85=0,"",IF(D85="Tužilac",IF(S85&lt;0.0251,50,IF(S85&lt;0.0501,40,IF(S85&lt;0.0751,25,IF(S85&lt;=0.1,15,IF(S85&gt;0.1,0,))))),IF(S85&lt;0.0251,20,IF(S85&lt;0.0501,15,IF(S85&lt;0.0751,10,IF(S85&lt;=0.1,5,IF(S85&gt;0.1,0,)))))))))</f>
        <v/>
      </c>
      <c r="U85" s="641" t="str">
        <f t="shared" si="209"/>
        <v/>
      </c>
      <c r="V85" s="643" t="str">
        <f t="shared" ref="V85" si="223">IF(F85="Nije ocijenjen","",IF(F85="Ocijenjen",IF(U85="",N85,IF(N85="",U85,((N85+U85)/2)))))</f>
        <v/>
      </c>
    </row>
    <row r="86" spans="2:22" ht="12.95" customHeight="1" thickBot="1" x14ac:dyDescent="0.25">
      <c r="B86" s="680"/>
      <c r="C86" s="648"/>
      <c r="D86" s="676"/>
      <c r="E86" s="648"/>
      <c r="F86" s="654"/>
      <c r="G86" s="106" t="s">
        <v>265</v>
      </c>
      <c r="H86" s="656"/>
      <c r="I86" s="656"/>
      <c r="J86" s="656"/>
      <c r="K86" s="656"/>
      <c r="L86" s="658"/>
      <c r="M86" s="658"/>
      <c r="N86" s="660" t="e">
        <f>IF(#REF!="Nije ocijenjen","",IF(#REF!="Ocijenjen",IF(B86+C86=0,"",IF(#REF!="Tužilac",IF(M86&lt;0.031,40,IF(M86&lt;0.061,30,IF(M86&lt;0.101,20,IF(M86&lt;=0.2,10,IF(M86&lt;=1,0,))))),IF(M86&lt;0.031,20,IF(M86&lt;0.061,15,IF(M86&lt;0.101,10,IF(M86&lt;=0.2,5,IF(M86&lt;=1,0,)))))))))</f>
        <v>#REF!</v>
      </c>
      <c r="O86" s="514"/>
      <c r="P86" s="514"/>
      <c r="Q86" s="514"/>
      <c r="R86" s="515" t="str">
        <f t="shared" si="200"/>
        <v/>
      </c>
      <c r="S86" s="516" t="str">
        <f t="shared" si="201"/>
        <v/>
      </c>
      <c r="T86" s="517" t="str">
        <f t="shared" ref="T86" si="224">IF(F85="Nije ocijenjen","",IF(F85="Ocijenjen",IF(O86+P86=0,"",IF(D85="Tužilac",IF(S86&lt;0.0301,50,IF(S86&lt;0.0601,40,IF(S86&lt;0.1001,25,IF(S86&lt;=0.2,15,IF(S86&gt;0.2,0,))))),IF(S86&lt;0.0301,20,IF(S86&lt;0.0601,15,IF(S86&lt;0.1001,10,IF(S86&lt;=0.2,5,IF(S86&gt;0.2,0,)))))))))</f>
        <v/>
      </c>
      <c r="U86" s="642" t="e">
        <f t="shared" si="212"/>
        <v>#VALUE!</v>
      </c>
      <c r="V86" s="644"/>
    </row>
    <row r="87" spans="2:22" ht="12.95" customHeight="1" x14ac:dyDescent="0.2">
      <c r="B87" s="679">
        <v>39</v>
      </c>
      <c r="C87" s="647" t="str">
        <f>IF('TABELA I'!B51="","",'TABELA I'!B51)</f>
        <v/>
      </c>
      <c r="D87" s="675"/>
      <c r="E87" s="647" t="str">
        <f>IF('TABELA I'!D51="","",'TABELA I'!D51)</f>
        <v/>
      </c>
      <c r="F87" s="653" t="s">
        <v>115</v>
      </c>
      <c r="G87" s="105" t="s">
        <v>298</v>
      </c>
      <c r="H87" s="655"/>
      <c r="I87" s="655"/>
      <c r="J87" s="655"/>
      <c r="K87" s="655"/>
      <c r="L87" s="657" t="str">
        <f t="shared" ref="L87" si="225">IF((H87+I87)=0,"",(H87+I87-J87-K87)/(H87+I87))</f>
        <v/>
      </c>
      <c r="M87" s="657" t="str">
        <f t="shared" ref="M87" si="226">IF((H87+I87)=0,"",(J87+K87)/(H87+I87))</f>
        <v/>
      </c>
      <c r="N87" s="659" t="str">
        <f t="shared" ref="N87" si="227">IF(F87="Nije ocijenjen","",IF(F87="Ocijenjen",IF(H87+I87=0,"",IF(D87="Tužilac",IF(M87&lt;0.0001,50,IF(M87&lt;0.0301,40,IF(M87&lt;0.0601,25,IF(M87&lt;=0.1,15,IF(M87&gt;0.1,0,))))),IF(M87&lt;0.0001,20,IF(M87&lt;0.0301,15,IF(M87&lt;0.0601,10,IF(M87&lt;=0.1,5,IF(M87&gt;0.1,0,)))))))))</f>
        <v/>
      </c>
      <c r="O87" s="510"/>
      <c r="P87" s="510"/>
      <c r="Q87" s="510"/>
      <c r="R87" s="511" t="str">
        <f t="shared" si="200"/>
        <v/>
      </c>
      <c r="S87" s="512" t="str">
        <f t="shared" si="201"/>
        <v/>
      </c>
      <c r="T87" s="513" t="str">
        <f t="shared" ref="T87" si="228">IF(F87="Nije ocijenjen","",IF(F87="Ocijenjen",IF(O87+P87=0,"",IF(D87="Tužilac",IF(S87&lt;0.0251,50,IF(S87&lt;0.0501,40,IF(S87&lt;0.0751,25,IF(S87&lt;=0.1,15,IF(S87&gt;0.1,0,))))),IF(S87&lt;0.0251,20,IF(S87&lt;0.0501,15,IF(S87&lt;0.0751,10,IF(S87&lt;=0.1,5,IF(S87&gt;0.1,0,)))))))))</f>
        <v/>
      </c>
      <c r="U87" s="641" t="str">
        <f t="shared" si="209"/>
        <v/>
      </c>
      <c r="V87" s="643" t="str">
        <f t="shared" ref="V87" si="229">IF(F87="Nije ocijenjen","",IF(F87="Ocijenjen",IF(U87="",N87,IF(N87="",U87,((N87+U87)/2)))))</f>
        <v/>
      </c>
    </row>
    <row r="88" spans="2:22" ht="12.95" customHeight="1" thickBot="1" x14ac:dyDescent="0.25">
      <c r="B88" s="680"/>
      <c r="C88" s="648"/>
      <c r="D88" s="676"/>
      <c r="E88" s="648"/>
      <c r="F88" s="654"/>
      <c r="G88" s="106" t="s">
        <v>265</v>
      </c>
      <c r="H88" s="656"/>
      <c r="I88" s="656"/>
      <c r="J88" s="656"/>
      <c r="K88" s="656"/>
      <c r="L88" s="658"/>
      <c r="M88" s="658"/>
      <c r="N88" s="660" t="e">
        <f>IF(#REF!="Nije ocijenjen","",IF(#REF!="Ocijenjen",IF(B88+C88=0,"",IF(#REF!="Tužilac",IF(M88&lt;0.031,40,IF(M88&lt;0.061,30,IF(M88&lt;0.101,20,IF(M88&lt;=0.2,10,IF(M88&lt;=1,0,))))),IF(M88&lt;0.031,20,IF(M88&lt;0.061,15,IF(M88&lt;0.101,10,IF(M88&lt;=0.2,5,IF(M88&lt;=1,0,)))))))))</f>
        <v>#REF!</v>
      </c>
      <c r="O88" s="514"/>
      <c r="P88" s="514"/>
      <c r="Q88" s="514"/>
      <c r="R88" s="515" t="str">
        <f t="shared" si="200"/>
        <v/>
      </c>
      <c r="S88" s="516" t="str">
        <f t="shared" si="201"/>
        <v/>
      </c>
      <c r="T88" s="517" t="str">
        <f t="shared" ref="T88" si="230">IF(F87="Nije ocijenjen","",IF(F87="Ocijenjen",IF(O88+P88=0,"",IF(D87="Tužilac",IF(S88&lt;0.0301,50,IF(S88&lt;0.0601,40,IF(S88&lt;0.1001,25,IF(S88&lt;=0.2,15,IF(S88&gt;0.2,0,))))),IF(S88&lt;0.0301,20,IF(S88&lt;0.0601,15,IF(S88&lt;0.1001,10,IF(S88&lt;=0.2,5,IF(S88&gt;0.2,0,)))))))))</f>
        <v/>
      </c>
      <c r="U88" s="642" t="e">
        <f t="shared" si="212"/>
        <v>#VALUE!</v>
      </c>
      <c r="V88" s="644"/>
    </row>
    <row r="89" spans="2:22" ht="12.95" customHeight="1" x14ac:dyDescent="0.2">
      <c r="B89" s="679">
        <v>40</v>
      </c>
      <c r="C89" s="647" t="str">
        <f>IF('TABELA I'!B52="","",'TABELA I'!B52)</f>
        <v/>
      </c>
      <c r="D89" s="675"/>
      <c r="E89" s="647" t="str">
        <f>IF('TABELA I'!D52="","",'TABELA I'!D52)</f>
        <v/>
      </c>
      <c r="F89" s="653" t="s">
        <v>115</v>
      </c>
      <c r="G89" s="105" t="s">
        <v>298</v>
      </c>
      <c r="H89" s="655"/>
      <c r="I89" s="655"/>
      <c r="J89" s="655"/>
      <c r="K89" s="655"/>
      <c r="L89" s="657" t="str">
        <f t="shared" ref="L89" si="231">IF((H89+I89)=0,"",(H89+I89-J89-K89)/(H89+I89))</f>
        <v/>
      </c>
      <c r="M89" s="657" t="str">
        <f t="shared" ref="M89" si="232">IF((H89+I89)=0,"",(J89+K89)/(H89+I89))</f>
        <v/>
      </c>
      <c r="N89" s="659" t="str">
        <f t="shared" ref="N89" si="233">IF(F89="Nije ocijenjen","",IF(F89="Ocijenjen",IF(H89+I89=0,"",IF(D89="Tužilac",IF(M89&lt;0.0001,50,IF(M89&lt;0.0301,40,IF(M89&lt;0.0601,25,IF(M89&lt;=0.1,15,IF(M89&gt;0.1,0,))))),IF(M89&lt;0.0001,20,IF(M89&lt;0.0301,15,IF(M89&lt;0.0601,10,IF(M89&lt;=0.1,5,IF(M89&gt;0.1,0,)))))))))</f>
        <v/>
      </c>
      <c r="O89" s="510"/>
      <c r="P89" s="510"/>
      <c r="Q89" s="510"/>
      <c r="R89" s="511" t="str">
        <f t="shared" si="200"/>
        <v/>
      </c>
      <c r="S89" s="512" t="str">
        <f t="shared" si="201"/>
        <v/>
      </c>
      <c r="T89" s="513" t="str">
        <f t="shared" ref="T89" si="234">IF(F89="Nije ocijenjen","",IF(F89="Ocijenjen",IF(O89+P89=0,"",IF(D89="Tužilac",IF(S89&lt;0.0251,50,IF(S89&lt;0.0501,40,IF(S89&lt;0.0751,25,IF(S89&lt;=0.1,15,IF(S89&gt;0.1,0,))))),IF(S89&lt;0.0251,20,IF(S89&lt;0.0501,15,IF(S89&lt;0.0751,10,IF(S89&lt;=0.1,5,IF(S89&gt;0.1,0,)))))))))</f>
        <v/>
      </c>
      <c r="U89" s="641" t="str">
        <f t="shared" si="209"/>
        <v/>
      </c>
      <c r="V89" s="643" t="str">
        <f t="shared" ref="V89" si="235">IF(F89="Nije ocijenjen","",IF(F89="Ocijenjen",IF(U89="",N89,IF(N89="",U89,((N89+U89)/2)))))</f>
        <v/>
      </c>
    </row>
    <row r="90" spans="2:22" ht="12.95" customHeight="1" thickBot="1" x14ac:dyDescent="0.25">
      <c r="B90" s="680"/>
      <c r="C90" s="648"/>
      <c r="D90" s="676"/>
      <c r="E90" s="648"/>
      <c r="F90" s="654"/>
      <c r="G90" s="106" t="s">
        <v>265</v>
      </c>
      <c r="H90" s="656"/>
      <c r="I90" s="656"/>
      <c r="J90" s="656"/>
      <c r="K90" s="656"/>
      <c r="L90" s="658"/>
      <c r="M90" s="658"/>
      <c r="N90" s="660" t="e">
        <f>IF(#REF!="Nije ocijenjen","",IF(#REF!="Ocijenjen",IF(B90+C90=0,"",IF(#REF!="Tužilac",IF(M90&lt;0.031,40,IF(M90&lt;0.061,30,IF(M90&lt;0.101,20,IF(M90&lt;=0.2,10,IF(M90&lt;=1,0,))))),IF(M90&lt;0.031,20,IF(M90&lt;0.061,15,IF(M90&lt;0.101,10,IF(M90&lt;=0.2,5,IF(M90&lt;=1,0,)))))))))</f>
        <v>#REF!</v>
      </c>
      <c r="O90" s="514"/>
      <c r="P90" s="514"/>
      <c r="Q90" s="514"/>
      <c r="R90" s="515" t="str">
        <f t="shared" si="200"/>
        <v/>
      </c>
      <c r="S90" s="516" t="str">
        <f t="shared" si="201"/>
        <v/>
      </c>
      <c r="T90" s="517" t="str">
        <f t="shared" ref="T90" si="236">IF(F89="Nije ocijenjen","",IF(F89="Ocijenjen",IF(O90+P90=0,"",IF(D89="Tužilac",IF(S90&lt;0.0301,50,IF(S90&lt;0.0601,40,IF(S90&lt;0.1001,25,IF(S90&lt;=0.2,15,IF(S90&gt;0.2,0,))))),IF(S90&lt;0.0301,20,IF(S90&lt;0.0601,15,IF(S90&lt;0.1001,10,IF(S90&lt;=0.2,5,IF(S90&gt;0.2,0,)))))))))</f>
        <v/>
      </c>
      <c r="U90" s="642" t="e">
        <f t="shared" si="212"/>
        <v>#VALUE!</v>
      </c>
      <c r="V90" s="644"/>
    </row>
    <row r="91" spans="2:22" ht="12.95" customHeight="1" x14ac:dyDescent="0.2">
      <c r="B91" s="679">
        <v>41</v>
      </c>
      <c r="C91" s="647" t="str">
        <f>IF('TABELA I'!B53="","",'TABELA I'!B53)</f>
        <v/>
      </c>
      <c r="D91" s="675"/>
      <c r="E91" s="647" t="str">
        <f>IF('TABELA I'!D53="","",'TABELA I'!D53)</f>
        <v/>
      </c>
      <c r="F91" s="653" t="s">
        <v>115</v>
      </c>
      <c r="G91" s="105" t="s">
        <v>298</v>
      </c>
      <c r="H91" s="655"/>
      <c r="I91" s="655"/>
      <c r="J91" s="655"/>
      <c r="K91" s="655"/>
      <c r="L91" s="657" t="str">
        <f t="shared" ref="L91" si="237">IF((H91+I91)=0,"",(H91+I91-J91-K91)/(H91+I91))</f>
        <v/>
      </c>
      <c r="M91" s="657" t="str">
        <f t="shared" ref="M91" si="238">IF((H91+I91)=0,"",(J91+K91)/(H91+I91))</f>
        <v/>
      </c>
      <c r="N91" s="659" t="str">
        <f t="shared" ref="N91" si="239">IF(F91="Nije ocijenjen","",IF(F91="Ocijenjen",IF(H91+I91=0,"",IF(D91="Tužilac",IF(M91&lt;0.0001,50,IF(M91&lt;0.0301,40,IF(M91&lt;0.0601,25,IF(M91&lt;=0.1,15,IF(M91&gt;0.1,0,))))),IF(M91&lt;0.0001,20,IF(M91&lt;0.0301,15,IF(M91&lt;0.0601,10,IF(M91&lt;=0.1,5,IF(M91&gt;0.1,0,)))))))))</f>
        <v/>
      </c>
      <c r="O91" s="510"/>
      <c r="P91" s="510"/>
      <c r="Q91" s="510"/>
      <c r="R91" s="511" t="str">
        <f t="shared" si="200"/>
        <v/>
      </c>
      <c r="S91" s="512" t="str">
        <f t="shared" si="201"/>
        <v/>
      </c>
      <c r="T91" s="513" t="str">
        <f t="shared" ref="T91" si="240">IF(F91="Nije ocijenjen","",IF(F91="Ocijenjen",IF(O91+P91=0,"",IF(D91="Tužilac",IF(S91&lt;0.0251,50,IF(S91&lt;0.0501,40,IF(S91&lt;0.0751,25,IF(S91&lt;=0.1,15,IF(S91&gt;0.1,0,))))),IF(S91&lt;0.0251,20,IF(S91&lt;0.0501,15,IF(S91&lt;0.0751,10,IF(S91&lt;=0.1,5,IF(S91&gt;0.1,0,)))))))))</f>
        <v/>
      </c>
      <c r="U91" s="641" t="str">
        <f t="shared" si="209"/>
        <v/>
      </c>
      <c r="V91" s="643" t="str">
        <f t="shared" ref="V91" si="241">IF(F91="Nije ocijenjen","",IF(F91="Ocijenjen",IF(U91="",N91,IF(N91="",U91,((N91+U91)/2)))))</f>
        <v/>
      </c>
    </row>
    <row r="92" spans="2:22" ht="12.95" customHeight="1" thickBot="1" x14ac:dyDescent="0.25">
      <c r="B92" s="680"/>
      <c r="C92" s="648"/>
      <c r="D92" s="676"/>
      <c r="E92" s="648"/>
      <c r="F92" s="654"/>
      <c r="G92" s="106" t="s">
        <v>265</v>
      </c>
      <c r="H92" s="656"/>
      <c r="I92" s="656"/>
      <c r="J92" s="656"/>
      <c r="K92" s="656"/>
      <c r="L92" s="658"/>
      <c r="M92" s="658"/>
      <c r="N92" s="660" t="e">
        <f>IF(#REF!="Nije ocijenjen","",IF(#REF!="Ocijenjen",IF(B92+C92=0,"",IF(#REF!="Tužilac",IF(M92&lt;0.031,40,IF(M92&lt;0.061,30,IF(M92&lt;0.101,20,IF(M92&lt;=0.2,10,IF(M92&lt;=1,0,))))),IF(M92&lt;0.031,20,IF(M92&lt;0.061,15,IF(M92&lt;0.101,10,IF(M92&lt;=0.2,5,IF(M92&lt;=1,0,)))))))))</f>
        <v>#REF!</v>
      </c>
      <c r="O92" s="514"/>
      <c r="P92" s="514"/>
      <c r="Q92" s="514"/>
      <c r="R92" s="515" t="str">
        <f t="shared" si="200"/>
        <v/>
      </c>
      <c r="S92" s="516" t="str">
        <f t="shared" si="201"/>
        <v/>
      </c>
      <c r="T92" s="517" t="str">
        <f t="shared" ref="T92" si="242">IF(F91="Nije ocijenjen","",IF(F91="Ocijenjen",IF(O92+P92=0,"",IF(D91="Tužilac",IF(S92&lt;0.0301,50,IF(S92&lt;0.0601,40,IF(S92&lt;0.1001,25,IF(S92&lt;=0.2,15,IF(S92&gt;0.2,0,))))),IF(S92&lt;0.0301,20,IF(S92&lt;0.0601,15,IF(S92&lt;0.1001,10,IF(S92&lt;=0.2,5,IF(S92&gt;0.2,0,)))))))))</f>
        <v/>
      </c>
      <c r="U92" s="642" t="e">
        <f t="shared" si="212"/>
        <v>#VALUE!</v>
      </c>
      <c r="V92" s="644"/>
    </row>
    <row r="93" spans="2:22" ht="12.95" customHeight="1" x14ac:dyDescent="0.2">
      <c r="B93" s="679">
        <v>42</v>
      </c>
      <c r="C93" s="647" t="str">
        <f>IF('TABELA I'!B54="","",'TABELA I'!B54)</f>
        <v/>
      </c>
      <c r="D93" s="675"/>
      <c r="E93" s="647" t="str">
        <f>IF('TABELA I'!D54="","",'TABELA I'!D54)</f>
        <v/>
      </c>
      <c r="F93" s="653" t="s">
        <v>115</v>
      </c>
      <c r="G93" s="105" t="s">
        <v>298</v>
      </c>
      <c r="H93" s="655"/>
      <c r="I93" s="655"/>
      <c r="J93" s="655"/>
      <c r="K93" s="655"/>
      <c r="L93" s="657" t="str">
        <f t="shared" ref="L93" si="243">IF((H93+I93)=0,"",(H93+I93-J93-K93)/(H93+I93))</f>
        <v/>
      </c>
      <c r="M93" s="657" t="str">
        <f t="shared" ref="M93" si="244">IF((H93+I93)=0,"",(J93+K93)/(H93+I93))</f>
        <v/>
      </c>
      <c r="N93" s="659" t="str">
        <f t="shared" ref="N93" si="245">IF(F93="Nije ocijenjen","",IF(F93="Ocijenjen",IF(H93+I93=0,"",IF(D93="Tužilac",IF(M93&lt;0.0001,50,IF(M93&lt;0.0301,40,IF(M93&lt;0.0601,25,IF(M93&lt;=0.1,15,IF(M93&gt;0.1,0,))))),IF(M93&lt;0.0001,20,IF(M93&lt;0.0301,15,IF(M93&lt;0.0601,10,IF(M93&lt;=0.1,5,IF(M93&gt;0.1,0,)))))))))</f>
        <v/>
      </c>
      <c r="O93" s="510"/>
      <c r="P93" s="510"/>
      <c r="Q93" s="510"/>
      <c r="R93" s="511" t="str">
        <f t="shared" si="200"/>
        <v/>
      </c>
      <c r="S93" s="512" t="str">
        <f t="shared" si="201"/>
        <v/>
      </c>
      <c r="T93" s="513" t="str">
        <f t="shared" ref="T93" si="246">IF(F93="Nije ocijenjen","",IF(F93="Ocijenjen",IF(O93+P93=0,"",IF(D93="Tužilac",IF(S93&lt;0.0251,50,IF(S93&lt;0.0501,40,IF(S93&lt;0.0751,25,IF(S93&lt;=0.1,15,IF(S93&gt;0.1,0,))))),IF(S93&lt;0.0251,20,IF(S93&lt;0.0501,15,IF(S93&lt;0.0751,10,IF(S93&lt;=0.1,5,IF(S93&gt;0.1,0,)))))))))</f>
        <v/>
      </c>
      <c r="U93" s="641" t="str">
        <f t="shared" si="209"/>
        <v/>
      </c>
      <c r="V93" s="643" t="str">
        <f t="shared" ref="V93" si="247">IF(F93="Nije ocijenjen","",IF(F93="Ocijenjen",IF(U93="",N93,IF(N93="",U93,((N93+U93)/2)))))</f>
        <v/>
      </c>
    </row>
    <row r="94" spans="2:22" ht="12.95" customHeight="1" thickBot="1" x14ac:dyDescent="0.25">
      <c r="B94" s="680"/>
      <c r="C94" s="648"/>
      <c r="D94" s="676"/>
      <c r="E94" s="648"/>
      <c r="F94" s="654"/>
      <c r="G94" s="106" t="s">
        <v>265</v>
      </c>
      <c r="H94" s="656"/>
      <c r="I94" s="656"/>
      <c r="J94" s="656"/>
      <c r="K94" s="656"/>
      <c r="L94" s="658"/>
      <c r="M94" s="658"/>
      <c r="N94" s="660" t="e">
        <f>IF(#REF!="Nije ocijenjen","",IF(#REF!="Ocijenjen",IF(B94+C94=0,"",IF(#REF!="Tužilac",IF(M94&lt;0.031,40,IF(M94&lt;0.061,30,IF(M94&lt;0.101,20,IF(M94&lt;=0.2,10,IF(M94&lt;=1,0,))))),IF(M94&lt;0.031,20,IF(M94&lt;0.061,15,IF(M94&lt;0.101,10,IF(M94&lt;=0.2,5,IF(M94&lt;=1,0,)))))))))</f>
        <v>#REF!</v>
      </c>
      <c r="O94" s="514"/>
      <c r="P94" s="514"/>
      <c r="Q94" s="514"/>
      <c r="R94" s="515" t="str">
        <f t="shared" si="200"/>
        <v/>
      </c>
      <c r="S94" s="516" t="str">
        <f t="shared" si="201"/>
        <v/>
      </c>
      <c r="T94" s="517" t="str">
        <f t="shared" ref="T94" si="248">IF(F93="Nije ocijenjen","",IF(F93="Ocijenjen",IF(O94+P94=0,"",IF(D93="Tužilac",IF(S94&lt;0.0301,50,IF(S94&lt;0.0601,40,IF(S94&lt;0.1001,25,IF(S94&lt;=0.2,15,IF(S94&gt;0.2,0,))))),IF(S94&lt;0.0301,20,IF(S94&lt;0.0601,15,IF(S94&lt;0.1001,10,IF(S94&lt;=0.2,5,IF(S94&gt;0.2,0,)))))))))</f>
        <v/>
      </c>
      <c r="U94" s="642" t="e">
        <f t="shared" si="212"/>
        <v>#VALUE!</v>
      </c>
      <c r="V94" s="644"/>
    </row>
    <row r="95" spans="2:22" ht="12.95" customHeight="1" x14ac:dyDescent="0.2">
      <c r="B95" s="679">
        <v>43</v>
      </c>
      <c r="C95" s="647" t="str">
        <f>IF('TABELA I'!B55="","",'TABELA I'!B55)</f>
        <v/>
      </c>
      <c r="D95" s="675"/>
      <c r="E95" s="647" t="str">
        <f>IF('TABELA I'!D55="","",'TABELA I'!D55)</f>
        <v/>
      </c>
      <c r="F95" s="653" t="s">
        <v>115</v>
      </c>
      <c r="G95" s="105" t="s">
        <v>298</v>
      </c>
      <c r="H95" s="655"/>
      <c r="I95" s="655"/>
      <c r="J95" s="655"/>
      <c r="K95" s="655"/>
      <c r="L95" s="657" t="str">
        <f t="shared" ref="L95" si="249">IF((H95+I95)=0,"",(H95+I95-J95-K95)/(H95+I95))</f>
        <v/>
      </c>
      <c r="M95" s="657" t="str">
        <f t="shared" ref="M95" si="250">IF((H95+I95)=0,"",(J95+K95)/(H95+I95))</f>
        <v/>
      </c>
      <c r="N95" s="659" t="str">
        <f t="shared" ref="N95" si="251">IF(F95="Nije ocijenjen","",IF(F95="Ocijenjen",IF(H95+I95=0,"",IF(D95="Tužilac",IF(M95&lt;0.0001,50,IF(M95&lt;0.0301,40,IF(M95&lt;0.0601,25,IF(M95&lt;=0.1,15,IF(M95&gt;0.1,0,))))),IF(M95&lt;0.0001,20,IF(M95&lt;0.0301,15,IF(M95&lt;0.0601,10,IF(M95&lt;=0.1,5,IF(M95&gt;0.1,0,)))))))))</f>
        <v/>
      </c>
      <c r="O95" s="510"/>
      <c r="P95" s="510"/>
      <c r="Q95" s="510"/>
      <c r="R95" s="511" t="str">
        <f t="shared" si="200"/>
        <v/>
      </c>
      <c r="S95" s="512" t="str">
        <f t="shared" si="201"/>
        <v/>
      </c>
      <c r="T95" s="513" t="str">
        <f t="shared" ref="T95" si="252">IF(F95="Nije ocijenjen","",IF(F95="Ocijenjen",IF(O95+P95=0,"",IF(D95="Tužilac",IF(S95&lt;0.0251,50,IF(S95&lt;0.0501,40,IF(S95&lt;0.0751,25,IF(S95&lt;=0.1,15,IF(S95&gt;0.1,0,))))),IF(S95&lt;0.0251,20,IF(S95&lt;0.0501,15,IF(S95&lt;0.0751,10,IF(S95&lt;=0.1,5,IF(S95&gt;0.1,0,)))))))))</f>
        <v/>
      </c>
      <c r="U95" s="641" t="str">
        <f t="shared" si="209"/>
        <v/>
      </c>
      <c r="V95" s="643" t="str">
        <f t="shared" ref="V95" si="253">IF(F95="Nije ocijenjen","",IF(F95="Ocijenjen",IF(U95="",N95,IF(N95="",U95,((N95+U95)/2)))))</f>
        <v/>
      </c>
    </row>
    <row r="96" spans="2:22" ht="12.95" customHeight="1" thickBot="1" x14ac:dyDescent="0.25">
      <c r="B96" s="680"/>
      <c r="C96" s="648"/>
      <c r="D96" s="676"/>
      <c r="E96" s="648"/>
      <c r="F96" s="654"/>
      <c r="G96" s="106" t="s">
        <v>265</v>
      </c>
      <c r="H96" s="656"/>
      <c r="I96" s="656"/>
      <c r="J96" s="656"/>
      <c r="K96" s="656"/>
      <c r="L96" s="658"/>
      <c r="M96" s="658"/>
      <c r="N96" s="660" t="e">
        <f>IF(#REF!="Nije ocijenjen","",IF(#REF!="Ocijenjen",IF(B96+C96=0,"",IF(#REF!="Tužilac",IF(M96&lt;0.031,40,IF(M96&lt;0.061,30,IF(M96&lt;0.101,20,IF(M96&lt;=0.2,10,IF(M96&lt;=1,0,))))),IF(M96&lt;0.031,20,IF(M96&lt;0.061,15,IF(M96&lt;0.101,10,IF(M96&lt;=0.2,5,IF(M96&lt;=1,0,)))))))))</f>
        <v>#REF!</v>
      </c>
      <c r="O96" s="514"/>
      <c r="P96" s="514"/>
      <c r="Q96" s="514"/>
      <c r="R96" s="515" t="str">
        <f t="shared" si="200"/>
        <v/>
      </c>
      <c r="S96" s="516" t="str">
        <f t="shared" si="201"/>
        <v/>
      </c>
      <c r="T96" s="517" t="str">
        <f t="shared" ref="T96" si="254">IF(F95="Nije ocijenjen","",IF(F95="Ocijenjen",IF(O96+P96=0,"",IF(D95="Tužilac",IF(S96&lt;0.0301,50,IF(S96&lt;0.0601,40,IF(S96&lt;0.1001,25,IF(S96&lt;=0.2,15,IF(S96&gt;0.2,0,))))),IF(S96&lt;0.0301,20,IF(S96&lt;0.0601,15,IF(S96&lt;0.1001,10,IF(S96&lt;=0.2,5,IF(S96&gt;0.2,0,)))))))))</f>
        <v/>
      </c>
      <c r="U96" s="642" t="e">
        <f t="shared" si="212"/>
        <v>#VALUE!</v>
      </c>
      <c r="V96" s="644"/>
    </row>
    <row r="97" spans="2:22" ht="12.95" customHeight="1" x14ac:dyDescent="0.2">
      <c r="B97" s="679">
        <v>44</v>
      </c>
      <c r="C97" s="647" t="str">
        <f>IF('TABELA I'!B56="","",'TABELA I'!B56)</f>
        <v/>
      </c>
      <c r="D97" s="675"/>
      <c r="E97" s="647" t="str">
        <f>IF('TABELA I'!D56="","",'TABELA I'!D56)</f>
        <v/>
      </c>
      <c r="F97" s="653" t="s">
        <v>115</v>
      </c>
      <c r="G97" s="105" t="s">
        <v>298</v>
      </c>
      <c r="H97" s="655"/>
      <c r="I97" s="655"/>
      <c r="J97" s="655"/>
      <c r="K97" s="655"/>
      <c r="L97" s="657" t="str">
        <f t="shared" ref="L97" si="255">IF((H97+I97)=0,"",(H97+I97-J97-K97)/(H97+I97))</f>
        <v/>
      </c>
      <c r="M97" s="657" t="str">
        <f t="shared" ref="M97" si="256">IF((H97+I97)=0,"",(J97+K97)/(H97+I97))</f>
        <v/>
      </c>
      <c r="N97" s="659" t="str">
        <f t="shared" ref="N97" si="257">IF(F97="Nije ocijenjen","",IF(F97="Ocijenjen",IF(H97+I97=0,"",IF(D97="Tužilac",IF(M97&lt;0.0001,50,IF(M97&lt;0.0301,40,IF(M97&lt;0.0601,25,IF(M97&lt;=0.1,15,IF(M97&gt;0.1,0,))))),IF(M97&lt;0.0001,20,IF(M97&lt;0.0301,15,IF(M97&lt;0.0601,10,IF(M97&lt;=0.1,5,IF(M97&gt;0.1,0,)))))))))</f>
        <v/>
      </c>
      <c r="O97" s="510"/>
      <c r="P97" s="510"/>
      <c r="Q97" s="510"/>
      <c r="R97" s="511" t="str">
        <f t="shared" si="200"/>
        <v/>
      </c>
      <c r="S97" s="512" t="str">
        <f t="shared" si="201"/>
        <v/>
      </c>
      <c r="T97" s="513" t="str">
        <f t="shared" ref="T97" si="258">IF(F97="Nije ocijenjen","",IF(F97="Ocijenjen",IF(O97+P97=0,"",IF(D97="Tužilac",IF(S97&lt;0.0251,50,IF(S97&lt;0.0501,40,IF(S97&lt;0.0751,25,IF(S97&lt;=0.1,15,IF(S97&gt;0.1,0,))))),IF(S97&lt;0.0251,20,IF(S97&lt;0.0501,15,IF(S97&lt;0.0751,10,IF(S97&lt;=0.1,5,IF(S97&gt;0.1,0,)))))))))</f>
        <v/>
      </c>
      <c r="U97" s="641" t="str">
        <f t="shared" si="209"/>
        <v/>
      </c>
      <c r="V97" s="643" t="str">
        <f t="shared" ref="V97" si="259">IF(F97="Nije ocijenjen","",IF(F97="Ocijenjen",IF(U97="",N97,IF(N97="",U97,((N97+U97)/2)))))</f>
        <v/>
      </c>
    </row>
    <row r="98" spans="2:22" ht="12.95" customHeight="1" thickBot="1" x14ac:dyDescent="0.25">
      <c r="B98" s="680"/>
      <c r="C98" s="648"/>
      <c r="D98" s="676"/>
      <c r="E98" s="648"/>
      <c r="F98" s="654"/>
      <c r="G98" s="106" t="s">
        <v>265</v>
      </c>
      <c r="H98" s="656"/>
      <c r="I98" s="656"/>
      <c r="J98" s="656"/>
      <c r="K98" s="656"/>
      <c r="L98" s="658"/>
      <c r="M98" s="658"/>
      <c r="N98" s="660" t="e">
        <f>IF(#REF!="Nije ocijenjen","",IF(#REF!="Ocijenjen",IF(B98+C98=0,"",IF(#REF!="Tužilac",IF(M98&lt;0.031,40,IF(M98&lt;0.061,30,IF(M98&lt;0.101,20,IF(M98&lt;=0.2,10,IF(M98&lt;=1,0,))))),IF(M98&lt;0.031,20,IF(M98&lt;0.061,15,IF(M98&lt;0.101,10,IF(M98&lt;=0.2,5,IF(M98&lt;=1,0,)))))))))</f>
        <v>#REF!</v>
      </c>
      <c r="O98" s="514"/>
      <c r="P98" s="514"/>
      <c r="Q98" s="514"/>
      <c r="R98" s="515" t="str">
        <f t="shared" si="200"/>
        <v/>
      </c>
      <c r="S98" s="516" t="str">
        <f t="shared" si="201"/>
        <v/>
      </c>
      <c r="T98" s="517" t="str">
        <f t="shared" ref="T98" si="260">IF(F97="Nije ocijenjen","",IF(F97="Ocijenjen",IF(O98+P98=0,"",IF(D97="Tužilac",IF(S98&lt;0.0301,50,IF(S98&lt;0.0601,40,IF(S98&lt;0.1001,25,IF(S98&lt;=0.2,15,IF(S98&gt;0.2,0,))))),IF(S98&lt;0.0301,20,IF(S98&lt;0.0601,15,IF(S98&lt;0.1001,10,IF(S98&lt;=0.2,5,IF(S98&gt;0.2,0,)))))))))</f>
        <v/>
      </c>
      <c r="U98" s="642" t="e">
        <f t="shared" si="212"/>
        <v>#VALUE!</v>
      </c>
      <c r="V98" s="644"/>
    </row>
    <row r="99" spans="2:22" ht="12.95" customHeight="1" x14ac:dyDescent="0.2">
      <c r="B99" s="679">
        <v>45</v>
      </c>
      <c r="C99" s="647" t="str">
        <f>IF('TABELA I'!B57="","",'TABELA I'!B57)</f>
        <v/>
      </c>
      <c r="D99" s="675"/>
      <c r="E99" s="647" t="str">
        <f>IF('TABELA I'!D57="","",'TABELA I'!D57)</f>
        <v/>
      </c>
      <c r="F99" s="653" t="s">
        <v>115</v>
      </c>
      <c r="G99" s="105" t="s">
        <v>298</v>
      </c>
      <c r="H99" s="655"/>
      <c r="I99" s="655"/>
      <c r="J99" s="655"/>
      <c r="K99" s="655"/>
      <c r="L99" s="657" t="str">
        <f t="shared" ref="L99" si="261">IF((H99+I99)=0,"",(H99+I99-J99-K99)/(H99+I99))</f>
        <v/>
      </c>
      <c r="M99" s="657" t="str">
        <f t="shared" ref="M99" si="262">IF((H99+I99)=0,"",(J99+K99)/(H99+I99))</f>
        <v/>
      </c>
      <c r="N99" s="659" t="str">
        <f t="shared" ref="N99" si="263">IF(F99="Nije ocijenjen","",IF(F99="Ocijenjen",IF(H99+I99=0,"",IF(D99="Tužilac",IF(M99&lt;0.0001,50,IF(M99&lt;0.0301,40,IF(M99&lt;0.0601,25,IF(M99&lt;=0.1,15,IF(M99&gt;0.1,0,))))),IF(M99&lt;0.0001,20,IF(M99&lt;0.0301,15,IF(M99&lt;0.0601,10,IF(M99&lt;=0.1,5,IF(M99&gt;0.1,0,)))))))))</f>
        <v/>
      </c>
      <c r="O99" s="510"/>
      <c r="P99" s="510"/>
      <c r="Q99" s="510"/>
      <c r="R99" s="511" t="str">
        <f t="shared" si="200"/>
        <v/>
      </c>
      <c r="S99" s="512" t="str">
        <f t="shared" si="201"/>
        <v/>
      </c>
      <c r="T99" s="513" t="str">
        <f t="shared" ref="T99" si="264">IF(F99="Nije ocijenjen","",IF(F99="Ocijenjen",IF(O99+P99=0,"",IF(D99="Tužilac",IF(S99&lt;0.0251,50,IF(S99&lt;0.0501,40,IF(S99&lt;0.0751,25,IF(S99&lt;=0.1,15,IF(S99&gt;0.1,0,))))),IF(S99&lt;0.0251,20,IF(S99&lt;0.0501,15,IF(S99&lt;0.0751,10,IF(S99&lt;=0.1,5,IF(S99&gt;0.1,0,)))))))))</f>
        <v/>
      </c>
      <c r="U99" s="641" t="str">
        <f t="shared" si="209"/>
        <v/>
      </c>
      <c r="V99" s="643" t="str">
        <f t="shared" ref="V99" si="265">IF(F99="Nije ocijenjen","",IF(F99="Ocijenjen",IF(U99="",N99,IF(N99="",U99,((N99+U99)/2)))))</f>
        <v/>
      </c>
    </row>
    <row r="100" spans="2:22" ht="12.95" customHeight="1" thickBot="1" x14ac:dyDescent="0.25">
      <c r="B100" s="680"/>
      <c r="C100" s="648"/>
      <c r="D100" s="676"/>
      <c r="E100" s="648"/>
      <c r="F100" s="654"/>
      <c r="G100" s="106" t="s">
        <v>265</v>
      </c>
      <c r="H100" s="656"/>
      <c r="I100" s="656"/>
      <c r="J100" s="656"/>
      <c r="K100" s="656"/>
      <c r="L100" s="658"/>
      <c r="M100" s="658"/>
      <c r="N100" s="660" t="e">
        <f>IF(#REF!="Nije ocijenjen","",IF(#REF!="Ocijenjen",IF(B100+C100=0,"",IF(#REF!="Tužilac",IF(M100&lt;0.031,40,IF(M100&lt;0.061,30,IF(M100&lt;0.101,20,IF(M100&lt;=0.2,10,IF(M100&lt;=1,0,))))),IF(M100&lt;0.031,20,IF(M100&lt;0.061,15,IF(M100&lt;0.101,10,IF(M100&lt;=0.2,5,IF(M100&lt;=1,0,)))))))))</f>
        <v>#REF!</v>
      </c>
      <c r="O100" s="514"/>
      <c r="P100" s="514"/>
      <c r="Q100" s="514"/>
      <c r="R100" s="515" t="str">
        <f t="shared" si="200"/>
        <v/>
      </c>
      <c r="S100" s="516" t="str">
        <f t="shared" si="201"/>
        <v/>
      </c>
      <c r="T100" s="517" t="str">
        <f t="shared" ref="T100" si="266">IF(F99="Nije ocijenjen","",IF(F99="Ocijenjen",IF(O100+P100=0,"",IF(D99="Tužilac",IF(S100&lt;0.0301,50,IF(S100&lt;0.0601,40,IF(S100&lt;0.1001,25,IF(S100&lt;=0.2,15,IF(S100&gt;0.2,0,))))),IF(S100&lt;0.0301,20,IF(S100&lt;0.0601,15,IF(S100&lt;0.1001,10,IF(S100&lt;=0.2,5,IF(S100&gt;0.2,0,)))))))))</f>
        <v/>
      </c>
      <c r="U100" s="642" t="e">
        <f t="shared" si="212"/>
        <v>#VALUE!</v>
      </c>
      <c r="V100" s="644"/>
    </row>
    <row r="101" spans="2:22" ht="12.95" customHeight="1" x14ac:dyDescent="0.2">
      <c r="B101" s="679">
        <v>46</v>
      </c>
      <c r="C101" s="647" t="str">
        <f>IF('TABELA I'!B58="","",'TABELA I'!B58)</f>
        <v/>
      </c>
      <c r="D101" s="675"/>
      <c r="E101" s="647" t="str">
        <f>IF('TABELA I'!D58="","",'TABELA I'!D58)</f>
        <v/>
      </c>
      <c r="F101" s="653" t="s">
        <v>115</v>
      </c>
      <c r="G101" s="105" t="s">
        <v>298</v>
      </c>
      <c r="H101" s="655"/>
      <c r="I101" s="655"/>
      <c r="J101" s="655"/>
      <c r="K101" s="655"/>
      <c r="L101" s="657" t="str">
        <f t="shared" ref="L101" si="267">IF((H101+I101)=0,"",(H101+I101-J101-K101)/(H101+I101))</f>
        <v/>
      </c>
      <c r="M101" s="657" t="str">
        <f t="shared" ref="M101" si="268">IF((H101+I101)=0,"",(J101+K101)/(H101+I101))</f>
        <v/>
      </c>
      <c r="N101" s="659" t="str">
        <f t="shared" ref="N101" si="269">IF(F101="Nije ocijenjen","",IF(F101="Ocijenjen",IF(H101+I101=0,"",IF(D101="Tužilac",IF(M101&lt;0.0001,50,IF(M101&lt;0.0301,40,IF(M101&lt;0.0601,25,IF(M101&lt;=0.1,15,IF(M101&gt;0.1,0,))))),IF(M101&lt;0.0001,20,IF(M101&lt;0.0301,15,IF(M101&lt;0.0601,10,IF(M101&lt;=0.1,5,IF(M101&gt;0.1,0,)))))))))</f>
        <v/>
      </c>
      <c r="O101" s="510"/>
      <c r="P101" s="510"/>
      <c r="Q101" s="510"/>
      <c r="R101" s="511" t="str">
        <f t="shared" si="200"/>
        <v/>
      </c>
      <c r="S101" s="512" t="str">
        <f t="shared" si="201"/>
        <v/>
      </c>
      <c r="T101" s="513" t="str">
        <f t="shared" ref="T101" si="270">IF(F101="Nije ocijenjen","",IF(F101="Ocijenjen",IF(O101+P101=0,"",IF(D101="Tužilac",IF(S101&lt;0.0251,50,IF(S101&lt;0.0501,40,IF(S101&lt;0.0751,25,IF(S101&lt;=0.1,15,IF(S101&gt;0.1,0,))))),IF(S101&lt;0.0251,20,IF(S101&lt;0.0501,15,IF(S101&lt;0.0751,10,IF(S101&lt;=0.1,5,IF(S101&gt;0.1,0,)))))))))</f>
        <v/>
      </c>
      <c r="U101" s="641" t="str">
        <f t="shared" si="209"/>
        <v/>
      </c>
      <c r="V101" s="643" t="str">
        <f t="shared" ref="V101" si="271">IF(F101="Nije ocijenjen","",IF(F101="Ocijenjen",IF(U101="",N101,IF(N101="",U101,((N101+U101)/2)))))</f>
        <v/>
      </c>
    </row>
    <row r="102" spans="2:22" ht="12.95" customHeight="1" thickBot="1" x14ac:dyDescent="0.25">
      <c r="B102" s="680"/>
      <c r="C102" s="648"/>
      <c r="D102" s="676"/>
      <c r="E102" s="648"/>
      <c r="F102" s="654"/>
      <c r="G102" s="106" t="s">
        <v>265</v>
      </c>
      <c r="H102" s="656"/>
      <c r="I102" s="656"/>
      <c r="J102" s="656"/>
      <c r="K102" s="656"/>
      <c r="L102" s="658"/>
      <c r="M102" s="658"/>
      <c r="N102" s="660" t="e">
        <f>IF(#REF!="Nije ocijenjen","",IF(#REF!="Ocijenjen",IF(B102+C102=0,"",IF(#REF!="Tužilac",IF(M102&lt;0.031,40,IF(M102&lt;0.061,30,IF(M102&lt;0.101,20,IF(M102&lt;=0.2,10,IF(M102&lt;=1,0,))))),IF(M102&lt;0.031,20,IF(M102&lt;0.061,15,IF(M102&lt;0.101,10,IF(M102&lt;=0.2,5,IF(M102&lt;=1,0,)))))))))</f>
        <v>#REF!</v>
      </c>
      <c r="O102" s="514"/>
      <c r="P102" s="514"/>
      <c r="Q102" s="514"/>
      <c r="R102" s="515" t="str">
        <f t="shared" si="200"/>
        <v/>
      </c>
      <c r="S102" s="516" t="str">
        <f t="shared" si="201"/>
        <v/>
      </c>
      <c r="T102" s="517" t="str">
        <f t="shared" ref="T102" si="272">IF(F101="Nije ocijenjen","",IF(F101="Ocijenjen",IF(O102+P102=0,"",IF(D101="Tužilac",IF(S102&lt;0.0301,50,IF(S102&lt;0.0601,40,IF(S102&lt;0.1001,25,IF(S102&lt;=0.2,15,IF(S102&gt;0.2,0,))))),IF(S102&lt;0.0301,20,IF(S102&lt;0.0601,15,IF(S102&lt;0.1001,10,IF(S102&lt;=0.2,5,IF(S102&gt;0.2,0,)))))))))</f>
        <v/>
      </c>
      <c r="U102" s="642" t="e">
        <f t="shared" si="212"/>
        <v>#VALUE!</v>
      </c>
      <c r="V102" s="644"/>
    </row>
    <row r="103" spans="2:22" ht="12.95" customHeight="1" x14ac:dyDescent="0.2">
      <c r="B103" s="679">
        <v>47</v>
      </c>
      <c r="C103" s="647" t="str">
        <f>IF('TABELA I'!B59="","",'TABELA I'!B59)</f>
        <v/>
      </c>
      <c r="D103" s="675"/>
      <c r="E103" s="647" t="str">
        <f>IF('TABELA I'!D59="","",'TABELA I'!D59)</f>
        <v/>
      </c>
      <c r="F103" s="653" t="s">
        <v>115</v>
      </c>
      <c r="G103" s="105" t="s">
        <v>298</v>
      </c>
      <c r="H103" s="655"/>
      <c r="I103" s="655"/>
      <c r="J103" s="655"/>
      <c r="K103" s="655"/>
      <c r="L103" s="657" t="str">
        <f t="shared" ref="L103" si="273">IF((H103+I103)=0,"",(H103+I103-J103-K103)/(H103+I103))</f>
        <v/>
      </c>
      <c r="M103" s="657" t="str">
        <f t="shared" ref="M103" si="274">IF((H103+I103)=0,"",(J103+K103)/(H103+I103))</f>
        <v/>
      </c>
      <c r="N103" s="659" t="str">
        <f t="shared" ref="N103" si="275">IF(F103="Nije ocijenjen","",IF(F103="Ocijenjen",IF(H103+I103=0,"",IF(D103="Tužilac",IF(M103&lt;0.0001,50,IF(M103&lt;0.0301,40,IF(M103&lt;0.0601,25,IF(M103&lt;=0.1,15,IF(M103&gt;0.1,0,))))),IF(M103&lt;0.0001,20,IF(M103&lt;0.0301,15,IF(M103&lt;0.0601,10,IF(M103&lt;=0.1,5,IF(M103&gt;0.1,0,)))))))))</f>
        <v/>
      </c>
      <c r="O103" s="510"/>
      <c r="P103" s="510"/>
      <c r="Q103" s="510"/>
      <c r="R103" s="511" t="str">
        <f t="shared" si="200"/>
        <v/>
      </c>
      <c r="S103" s="512" t="str">
        <f t="shared" si="201"/>
        <v/>
      </c>
      <c r="T103" s="513" t="str">
        <f t="shared" ref="T103" si="276">IF(F103="Nije ocijenjen","",IF(F103="Ocijenjen",IF(O103+P103=0,"",IF(D103="Tužilac",IF(S103&lt;0.0251,50,IF(S103&lt;0.0501,40,IF(S103&lt;0.0751,25,IF(S103&lt;=0.1,15,IF(S103&gt;0.1,0,))))),IF(S103&lt;0.0251,20,IF(S103&lt;0.0501,15,IF(S103&lt;0.0751,10,IF(S103&lt;=0.1,5,IF(S103&gt;0.1,0,)))))))))</f>
        <v/>
      </c>
      <c r="U103" s="641" t="str">
        <f t="shared" si="209"/>
        <v/>
      </c>
      <c r="V103" s="643" t="str">
        <f t="shared" ref="V103" si="277">IF(F103="Nije ocijenjen","",IF(F103="Ocijenjen",IF(U103="",N103,IF(N103="",U103,((N103+U103)/2)))))</f>
        <v/>
      </c>
    </row>
    <row r="104" spans="2:22" ht="12.95" customHeight="1" thickBot="1" x14ac:dyDescent="0.25">
      <c r="B104" s="680"/>
      <c r="C104" s="648"/>
      <c r="D104" s="676"/>
      <c r="E104" s="648"/>
      <c r="F104" s="654"/>
      <c r="G104" s="106" t="s">
        <v>265</v>
      </c>
      <c r="H104" s="656"/>
      <c r="I104" s="656"/>
      <c r="J104" s="656"/>
      <c r="K104" s="656"/>
      <c r="L104" s="658"/>
      <c r="M104" s="658"/>
      <c r="N104" s="660" t="e">
        <f>IF(#REF!="Nije ocijenjen","",IF(#REF!="Ocijenjen",IF(B104+C104=0,"",IF(#REF!="Tužilac",IF(M104&lt;0.031,40,IF(M104&lt;0.061,30,IF(M104&lt;0.101,20,IF(M104&lt;=0.2,10,IF(M104&lt;=1,0,))))),IF(M104&lt;0.031,20,IF(M104&lt;0.061,15,IF(M104&lt;0.101,10,IF(M104&lt;=0.2,5,IF(M104&lt;=1,0,)))))))))</f>
        <v>#REF!</v>
      </c>
      <c r="O104" s="514"/>
      <c r="P104" s="514"/>
      <c r="Q104" s="514"/>
      <c r="R104" s="515" t="str">
        <f t="shared" si="200"/>
        <v/>
      </c>
      <c r="S104" s="516" t="str">
        <f t="shared" si="201"/>
        <v/>
      </c>
      <c r="T104" s="517" t="str">
        <f t="shared" ref="T104" si="278">IF(F103="Nije ocijenjen","",IF(F103="Ocijenjen",IF(O104+P104=0,"",IF(D103="Tužilac",IF(S104&lt;0.0301,50,IF(S104&lt;0.0601,40,IF(S104&lt;0.1001,25,IF(S104&lt;=0.2,15,IF(S104&gt;0.2,0,))))),IF(S104&lt;0.0301,20,IF(S104&lt;0.0601,15,IF(S104&lt;0.1001,10,IF(S104&lt;=0.2,5,IF(S104&gt;0.2,0,)))))))))</f>
        <v/>
      </c>
      <c r="U104" s="642" t="e">
        <f t="shared" si="212"/>
        <v>#VALUE!</v>
      </c>
      <c r="V104" s="644"/>
    </row>
    <row r="105" spans="2:22" ht="12.95" customHeight="1" x14ac:dyDescent="0.2">
      <c r="B105" s="679">
        <v>48</v>
      </c>
      <c r="C105" s="647" t="str">
        <f>IF('TABELA I'!B60="","",'TABELA I'!B60)</f>
        <v/>
      </c>
      <c r="D105" s="675"/>
      <c r="E105" s="647" t="str">
        <f>IF('TABELA I'!D60="","",'TABELA I'!D60)</f>
        <v/>
      </c>
      <c r="F105" s="653" t="s">
        <v>115</v>
      </c>
      <c r="G105" s="105" t="s">
        <v>298</v>
      </c>
      <c r="H105" s="655"/>
      <c r="I105" s="655"/>
      <c r="J105" s="655"/>
      <c r="K105" s="655"/>
      <c r="L105" s="657" t="str">
        <f t="shared" ref="L105" si="279">IF((H105+I105)=0,"",(H105+I105-J105-K105)/(H105+I105))</f>
        <v/>
      </c>
      <c r="M105" s="657" t="str">
        <f t="shared" ref="M105" si="280">IF((H105+I105)=0,"",(J105+K105)/(H105+I105))</f>
        <v/>
      </c>
      <c r="N105" s="659" t="str">
        <f t="shared" ref="N105" si="281">IF(F105="Nije ocijenjen","",IF(F105="Ocijenjen",IF(H105+I105=0,"",IF(D105="Tužilac",IF(M105&lt;0.0001,50,IF(M105&lt;0.0301,40,IF(M105&lt;0.0601,25,IF(M105&lt;=0.1,15,IF(M105&gt;0.1,0,))))),IF(M105&lt;0.0001,20,IF(M105&lt;0.0301,15,IF(M105&lt;0.0601,10,IF(M105&lt;=0.1,5,IF(M105&gt;0.1,0,)))))))))</f>
        <v/>
      </c>
      <c r="O105" s="510"/>
      <c r="P105" s="510"/>
      <c r="Q105" s="510"/>
      <c r="R105" s="511" t="str">
        <f t="shared" si="200"/>
        <v/>
      </c>
      <c r="S105" s="512" t="str">
        <f t="shared" si="201"/>
        <v/>
      </c>
      <c r="T105" s="513" t="str">
        <f t="shared" ref="T105" si="282">IF(F105="Nije ocijenjen","",IF(F105="Ocijenjen",IF(O105+P105=0,"",IF(D105="Tužilac",IF(S105&lt;0.0251,50,IF(S105&lt;0.0501,40,IF(S105&lt;0.0751,25,IF(S105&lt;=0.1,15,IF(S105&gt;0.1,0,))))),IF(S105&lt;0.0251,20,IF(S105&lt;0.0501,15,IF(S105&lt;0.0751,10,IF(S105&lt;=0.1,5,IF(S105&gt;0.1,0,)))))))))</f>
        <v/>
      </c>
      <c r="U105" s="641" t="str">
        <f t="shared" si="209"/>
        <v/>
      </c>
      <c r="V105" s="643" t="str">
        <f t="shared" ref="V105" si="283">IF(F105="Nije ocijenjen","",IF(F105="Ocijenjen",IF(U105="",N105,IF(N105="",U105,((N105+U105)/2)))))</f>
        <v/>
      </c>
    </row>
    <row r="106" spans="2:22" ht="12.95" customHeight="1" thickBot="1" x14ac:dyDescent="0.25">
      <c r="B106" s="680"/>
      <c r="C106" s="648"/>
      <c r="D106" s="676"/>
      <c r="E106" s="648"/>
      <c r="F106" s="654"/>
      <c r="G106" s="106" t="s">
        <v>265</v>
      </c>
      <c r="H106" s="656"/>
      <c r="I106" s="656"/>
      <c r="J106" s="656"/>
      <c r="K106" s="656"/>
      <c r="L106" s="658"/>
      <c r="M106" s="658"/>
      <c r="N106" s="660" t="e">
        <f>IF(#REF!="Nije ocijenjen","",IF(#REF!="Ocijenjen",IF(B106+C106=0,"",IF(#REF!="Tužilac",IF(M106&lt;0.031,40,IF(M106&lt;0.061,30,IF(M106&lt;0.101,20,IF(M106&lt;=0.2,10,IF(M106&lt;=1,0,))))),IF(M106&lt;0.031,20,IF(M106&lt;0.061,15,IF(M106&lt;0.101,10,IF(M106&lt;=0.2,5,IF(M106&lt;=1,0,)))))))))</f>
        <v>#REF!</v>
      </c>
      <c r="O106" s="514"/>
      <c r="P106" s="514"/>
      <c r="Q106" s="514"/>
      <c r="R106" s="515" t="str">
        <f t="shared" si="200"/>
        <v/>
      </c>
      <c r="S106" s="516" t="str">
        <f t="shared" si="201"/>
        <v/>
      </c>
      <c r="T106" s="517" t="str">
        <f t="shared" ref="T106" si="284">IF(F105="Nije ocijenjen","",IF(F105="Ocijenjen",IF(O106+P106=0,"",IF(D105="Tužilac",IF(S106&lt;0.0301,50,IF(S106&lt;0.0601,40,IF(S106&lt;0.1001,25,IF(S106&lt;=0.2,15,IF(S106&gt;0.2,0,))))),IF(S106&lt;0.0301,20,IF(S106&lt;0.0601,15,IF(S106&lt;0.1001,10,IF(S106&lt;=0.2,5,IF(S106&gt;0.2,0,)))))))))</f>
        <v/>
      </c>
      <c r="U106" s="642" t="e">
        <f t="shared" si="212"/>
        <v>#VALUE!</v>
      </c>
      <c r="V106" s="644"/>
    </row>
    <row r="107" spans="2:22" ht="12.95" customHeight="1" x14ac:dyDescent="0.2">
      <c r="B107" s="679">
        <v>49</v>
      </c>
      <c r="C107" s="647" t="str">
        <f>IF('TABELA I'!B61="","",'TABELA I'!B61)</f>
        <v/>
      </c>
      <c r="D107" s="675"/>
      <c r="E107" s="647" t="str">
        <f>IF('TABELA I'!D61="","",'TABELA I'!D61)</f>
        <v/>
      </c>
      <c r="F107" s="653" t="s">
        <v>115</v>
      </c>
      <c r="G107" s="105" t="s">
        <v>298</v>
      </c>
      <c r="H107" s="655"/>
      <c r="I107" s="655"/>
      <c r="J107" s="655"/>
      <c r="K107" s="655"/>
      <c r="L107" s="657" t="str">
        <f t="shared" ref="L107" si="285">IF((H107+I107)=0,"",(H107+I107-J107-K107)/(H107+I107))</f>
        <v/>
      </c>
      <c r="M107" s="657" t="str">
        <f t="shared" ref="M107" si="286">IF((H107+I107)=0,"",(J107+K107)/(H107+I107))</f>
        <v/>
      </c>
      <c r="N107" s="659" t="str">
        <f t="shared" ref="N107" si="287">IF(F107="Nije ocijenjen","",IF(F107="Ocijenjen",IF(H107+I107=0,"",IF(D107="Tužilac",IF(M107&lt;0.0001,50,IF(M107&lt;0.0301,40,IF(M107&lt;0.0601,25,IF(M107&lt;=0.1,15,IF(M107&gt;0.1,0,))))),IF(M107&lt;0.0001,20,IF(M107&lt;0.0301,15,IF(M107&lt;0.0601,10,IF(M107&lt;=0.1,5,IF(M107&gt;0.1,0,)))))))))</f>
        <v/>
      </c>
      <c r="O107" s="510"/>
      <c r="P107" s="510"/>
      <c r="Q107" s="510"/>
      <c r="R107" s="511" t="str">
        <f t="shared" si="200"/>
        <v/>
      </c>
      <c r="S107" s="512" t="str">
        <f t="shared" si="201"/>
        <v/>
      </c>
      <c r="T107" s="513" t="str">
        <f t="shared" ref="T107" si="288">IF(F107="Nije ocijenjen","",IF(F107="Ocijenjen",IF(O107+P107=0,"",IF(D107="Tužilac",IF(S107&lt;0.0251,50,IF(S107&lt;0.0501,40,IF(S107&lt;0.0751,25,IF(S107&lt;=0.1,15,IF(S107&gt;0.1,0,))))),IF(S107&lt;0.0251,20,IF(S107&lt;0.0501,15,IF(S107&lt;0.0751,10,IF(S107&lt;=0.1,5,IF(S107&gt;0.1,0,)))))))))</f>
        <v/>
      </c>
      <c r="U107" s="641" t="str">
        <f t="shared" si="209"/>
        <v/>
      </c>
      <c r="V107" s="643" t="str">
        <f t="shared" ref="V107" si="289">IF(F107="Nije ocijenjen","",IF(F107="Ocijenjen",IF(U107="",N107,IF(N107="",U107,((N107+U107)/2)))))</f>
        <v/>
      </c>
    </row>
    <row r="108" spans="2:22" ht="12.95" customHeight="1" thickBot="1" x14ac:dyDescent="0.25">
      <c r="B108" s="680"/>
      <c r="C108" s="648"/>
      <c r="D108" s="676"/>
      <c r="E108" s="648"/>
      <c r="F108" s="654"/>
      <c r="G108" s="106" t="s">
        <v>265</v>
      </c>
      <c r="H108" s="656"/>
      <c r="I108" s="656"/>
      <c r="J108" s="656"/>
      <c r="K108" s="656"/>
      <c r="L108" s="658"/>
      <c r="M108" s="658"/>
      <c r="N108" s="660" t="e">
        <f>IF(#REF!="Nije ocijenjen","",IF(#REF!="Ocijenjen",IF(B108+C108=0,"",IF(#REF!="Tužilac",IF(M108&lt;0.031,40,IF(M108&lt;0.061,30,IF(M108&lt;0.101,20,IF(M108&lt;=0.2,10,IF(M108&lt;=1,0,))))),IF(M108&lt;0.031,20,IF(M108&lt;0.061,15,IF(M108&lt;0.101,10,IF(M108&lt;=0.2,5,IF(M108&lt;=1,0,)))))))))</f>
        <v>#REF!</v>
      </c>
      <c r="O108" s="514"/>
      <c r="P108" s="514"/>
      <c r="Q108" s="514"/>
      <c r="R108" s="515" t="str">
        <f t="shared" si="200"/>
        <v/>
      </c>
      <c r="S108" s="516" t="str">
        <f t="shared" si="201"/>
        <v/>
      </c>
      <c r="T108" s="517" t="str">
        <f t="shared" ref="T108" si="290">IF(F107="Nije ocijenjen","",IF(F107="Ocijenjen",IF(O108+P108=0,"",IF(D107="Tužilac",IF(S108&lt;0.0301,50,IF(S108&lt;0.0601,40,IF(S108&lt;0.1001,25,IF(S108&lt;=0.2,15,IF(S108&gt;0.2,0,))))),IF(S108&lt;0.0301,20,IF(S108&lt;0.0601,15,IF(S108&lt;0.1001,10,IF(S108&lt;=0.2,5,IF(S108&gt;0.2,0,)))))))))</f>
        <v/>
      </c>
      <c r="U108" s="642" t="e">
        <f t="shared" si="212"/>
        <v>#VALUE!</v>
      </c>
      <c r="V108" s="644"/>
    </row>
    <row r="109" spans="2:22" ht="12.95" customHeight="1" x14ac:dyDescent="0.2">
      <c r="B109" s="679">
        <v>50</v>
      </c>
      <c r="C109" s="647" t="str">
        <f>IF('TABELA I'!B62="","",'TABELA I'!B62)</f>
        <v/>
      </c>
      <c r="D109" s="675"/>
      <c r="E109" s="647" t="str">
        <f>IF('TABELA I'!D62="","",'TABELA I'!D62)</f>
        <v/>
      </c>
      <c r="F109" s="653" t="s">
        <v>115</v>
      </c>
      <c r="G109" s="105" t="s">
        <v>298</v>
      </c>
      <c r="H109" s="655"/>
      <c r="I109" s="655"/>
      <c r="J109" s="655"/>
      <c r="K109" s="655"/>
      <c r="L109" s="657" t="str">
        <f t="shared" ref="L109" si="291">IF((H109+I109)=0,"",(H109+I109-J109-K109)/(H109+I109))</f>
        <v/>
      </c>
      <c r="M109" s="657" t="str">
        <f t="shared" ref="M109" si="292">IF((H109+I109)=0,"",(J109+K109)/(H109+I109))</f>
        <v/>
      </c>
      <c r="N109" s="659" t="str">
        <f t="shared" ref="N109" si="293">IF(F109="Nije ocijenjen","",IF(F109="Ocijenjen",IF(H109+I109=0,"",IF(D109="Tužilac",IF(M109&lt;0.0001,50,IF(M109&lt;0.0301,40,IF(M109&lt;0.0601,25,IF(M109&lt;=0.1,15,IF(M109&gt;0.1,0,))))),IF(M109&lt;0.0001,20,IF(M109&lt;0.0301,15,IF(M109&lt;0.0601,10,IF(M109&lt;=0.1,5,IF(M109&gt;0.1,0,)))))))))</f>
        <v/>
      </c>
      <c r="O109" s="510"/>
      <c r="P109" s="510"/>
      <c r="Q109" s="510"/>
      <c r="R109" s="511" t="str">
        <f t="shared" si="200"/>
        <v/>
      </c>
      <c r="S109" s="512" t="str">
        <f t="shared" si="201"/>
        <v/>
      </c>
      <c r="T109" s="513" t="str">
        <f t="shared" ref="T109" si="294">IF(F109="Nije ocijenjen","",IF(F109="Ocijenjen",IF(O109+P109=0,"",IF(D109="Tužilac",IF(S109&lt;0.0251,50,IF(S109&lt;0.0501,40,IF(S109&lt;0.0751,25,IF(S109&lt;=0.1,15,IF(S109&gt;0.1,0,))))),IF(S109&lt;0.0251,20,IF(S109&lt;0.0501,15,IF(S109&lt;0.0751,10,IF(S109&lt;=0.1,5,IF(S109&gt;0.1,0,)))))))))</f>
        <v/>
      </c>
      <c r="U109" s="641" t="str">
        <f t="shared" si="209"/>
        <v/>
      </c>
      <c r="V109" s="643" t="str">
        <f t="shared" ref="V109" si="295">IF(F109="Nije ocijenjen","",IF(F109="Ocijenjen",IF(U109="",N109,IF(N109="",U109,((N109+U109)/2)))))</f>
        <v/>
      </c>
    </row>
    <row r="110" spans="2:22" ht="12.95" customHeight="1" thickBot="1" x14ac:dyDescent="0.25">
      <c r="B110" s="680"/>
      <c r="C110" s="648"/>
      <c r="D110" s="676"/>
      <c r="E110" s="648"/>
      <c r="F110" s="654"/>
      <c r="G110" s="106" t="s">
        <v>265</v>
      </c>
      <c r="H110" s="656"/>
      <c r="I110" s="656"/>
      <c r="J110" s="656"/>
      <c r="K110" s="656"/>
      <c r="L110" s="658"/>
      <c r="M110" s="658"/>
      <c r="N110" s="660" t="e">
        <f>IF(#REF!="Nije ocijenjen","",IF(#REF!="Ocijenjen",IF(B110+C110=0,"",IF(#REF!="Tužilac",IF(M110&lt;0.031,40,IF(M110&lt;0.061,30,IF(M110&lt;0.101,20,IF(M110&lt;=0.2,10,IF(M110&lt;=1,0,))))),IF(M110&lt;0.031,20,IF(M110&lt;0.061,15,IF(M110&lt;0.101,10,IF(M110&lt;=0.2,5,IF(M110&lt;=1,0,)))))))))</f>
        <v>#REF!</v>
      </c>
      <c r="O110" s="514"/>
      <c r="P110" s="514"/>
      <c r="Q110" s="514"/>
      <c r="R110" s="515" t="str">
        <f t="shared" si="200"/>
        <v/>
      </c>
      <c r="S110" s="516" t="str">
        <f t="shared" si="201"/>
        <v/>
      </c>
      <c r="T110" s="517" t="str">
        <f t="shared" ref="T110" si="296">IF(F109="Nije ocijenjen","",IF(F109="Ocijenjen",IF(O110+P110=0,"",IF(D109="Tužilac",IF(S110&lt;0.0301,50,IF(S110&lt;0.0601,40,IF(S110&lt;0.1001,25,IF(S110&lt;=0.2,15,IF(S110&gt;0.2,0,))))),IF(S110&lt;0.0301,20,IF(S110&lt;0.0601,15,IF(S110&lt;0.1001,10,IF(S110&lt;=0.2,5,IF(S110&gt;0.2,0,)))))))))</f>
        <v/>
      </c>
      <c r="U110" s="642" t="e">
        <f t="shared" si="212"/>
        <v>#VALUE!</v>
      </c>
      <c r="V110" s="644"/>
    </row>
    <row r="111" spans="2:22" ht="12.95" customHeight="1" x14ac:dyDescent="0.2">
      <c r="B111" s="679">
        <v>51</v>
      </c>
      <c r="C111" s="647" t="str">
        <f>IF('TABELA I'!B63="","",'TABELA I'!B63)</f>
        <v/>
      </c>
      <c r="D111" s="675"/>
      <c r="E111" s="647" t="str">
        <f>IF('TABELA I'!D63="","",'TABELA I'!D63)</f>
        <v/>
      </c>
      <c r="F111" s="653" t="s">
        <v>115</v>
      </c>
      <c r="G111" s="105" t="s">
        <v>298</v>
      </c>
      <c r="H111" s="655"/>
      <c r="I111" s="655"/>
      <c r="J111" s="655"/>
      <c r="K111" s="655"/>
      <c r="L111" s="657" t="str">
        <f t="shared" ref="L111" si="297">IF((H111+I111)=0,"",(H111+I111-J111-K111)/(H111+I111))</f>
        <v/>
      </c>
      <c r="M111" s="657" t="str">
        <f t="shared" ref="M111" si="298">IF((H111+I111)=0,"",(J111+K111)/(H111+I111))</f>
        <v/>
      </c>
      <c r="N111" s="659" t="str">
        <f t="shared" ref="N111" si="299">IF(F111="Nije ocijenjen","",IF(F111="Ocijenjen",IF(H111+I111=0,"",IF(D111="Tužilac",IF(M111&lt;0.0001,50,IF(M111&lt;0.0301,40,IF(M111&lt;0.0601,25,IF(M111&lt;=0.1,15,IF(M111&gt;0.1,0,))))),IF(M111&lt;0.0001,20,IF(M111&lt;0.0301,15,IF(M111&lt;0.0601,10,IF(M111&lt;=0.1,5,IF(M111&gt;0.1,0,)))))))))</f>
        <v/>
      </c>
      <c r="O111" s="510"/>
      <c r="P111" s="510"/>
      <c r="Q111" s="510"/>
      <c r="R111" s="511" t="str">
        <f t="shared" si="200"/>
        <v/>
      </c>
      <c r="S111" s="512" t="str">
        <f t="shared" si="201"/>
        <v/>
      </c>
      <c r="T111" s="513" t="str">
        <f t="shared" ref="T111" si="300">IF(F111="Nije ocijenjen","",IF(F111="Ocijenjen",IF(O111+P111=0,"",IF(D111="Tužilac",IF(S111&lt;0.0251,50,IF(S111&lt;0.0501,40,IF(S111&lt;0.0751,25,IF(S111&lt;=0.1,15,IF(S111&gt;0.1,0,))))),IF(S111&lt;0.0251,20,IF(S111&lt;0.0501,15,IF(S111&lt;0.0751,10,IF(S111&lt;=0.1,5,IF(S111&gt;0.1,0,)))))))))</f>
        <v/>
      </c>
      <c r="U111" s="641" t="str">
        <f t="shared" si="209"/>
        <v/>
      </c>
      <c r="V111" s="643" t="str">
        <f t="shared" ref="V111" si="301">IF(F111="Nije ocijenjen","",IF(F111="Ocijenjen",IF(U111="",N111,IF(N111="",U111,((N111+U111)/2)))))</f>
        <v/>
      </c>
    </row>
    <row r="112" spans="2:22" ht="12.95" customHeight="1" thickBot="1" x14ac:dyDescent="0.25">
      <c r="B112" s="680"/>
      <c r="C112" s="648"/>
      <c r="D112" s="676"/>
      <c r="E112" s="648"/>
      <c r="F112" s="654"/>
      <c r="G112" s="106" t="s">
        <v>265</v>
      </c>
      <c r="H112" s="656"/>
      <c r="I112" s="656"/>
      <c r="J112" s="656"/>
      <c r="K112" s="656"/>
      <c r="L112" s="658"/>
      <c r="M112" s="658"/>
      <c r="N112" s="660" t="e">
        <f>IF(#REF!="Nije ocijenjen","",IF(#REF!="Ocijenjen",IF(B112+C112=0,"",IF(#REF!="Tužilac",IF(M112&lt;0.031,40,IF(M112&lt;0.061,30,IF(M112&lt;0.101,20,IF(M112&lt;=0.2,10,IF(M112&lt;=1,0,))))),IF(M112&lt;0.031,20,IF(M112&lt;0.061,15,IF(M112&lt;0.101,10,IF(M112&lt;=0.2,5,IF(M112&lt;=1,0,)))))))))</f>
        <v>#REF!</v>
      </c>
      <c r="O112" s="514"/>
      <c r="P112" s="514"/>
      <c r="Q112" s="514"/>
      <c r="R112" s="515" t="str">
        <f t="shared" si="200"/>
        <v/>
      </c>
      <c r="S112" s="516" t="str">
        <f t="shared" si="201"/>
        <v/>
      </c>
      <c r="T112" s="517" t="str">
        <f t="shared" ref="T112" si="302">IF(F111="Nije ocijenjen","",IF(F111="Ocijenjen",IF(O112+P112=0,"",IF(D111="Tužilac",IF(S112&lt;0.0301,50,IF(S112&lt;0.0601,40,IF(S112&lt;0.1001,25,IF(S112&lt;=0.2,15,IF(S112&gt;0.2,0,))))),IF(S112&lt;0.0301,20,IF(S112&lt;0.0601,15,IF(S112&lt;0.1001,10,IF(S112&lt;=0.2,5,IF(S112&gt;0.2,0,)))))))))</f>
        <v/>
      </c>
      <c r="U112" s="642" t="e">
        <f t="shared" si="212"/>
        <v>#VALUE!</v>
      </c>
      <c r="V112" s="644"/>
    </row>
    <row r="113" spans="2:22" ht="12.95" customHeight="1" x14ac:dyDescent="0.2">
      <c r="B113" s="679">
        <v>52</v>
      </c>
      <c r="C113" s="647" t="str">
        <f>IF('TABELA I'!B64="","",'TABELA I'!B64)</f>
        <v/>
      </c>
      <c r="D113" s="675"/>
      <c r="E113" s="647" t="str">
        <f>IF('TABELA I'!D64="","",'TABELA I'!D64)</f>
        <v/>
      </c>
      <c r="F113" s="653" t="s">
        <v>115</v>
      </c>
      <c r="G113" s="105" t="s">
        <v>298</v>
      </c>
      <c r="H113" s="655"/>
      <c r="I113" s="655"/>
      <c r="J113" s="655"/>
      <c r="K113" s="655"/>
      <c r="L113" s="657" t="str">
        <f t="shared" ref="L113" si="303">IF((H113+I113)=0,"",(H113+I113-J113-K113)/(H113+I113))</f>
        <v/>
      </c>
      <c r="M113" s="657" t="str">
        <f t="shared" ref="M113" si="304">IF((H113+I113)=0,"",(J113+K113)/(H113+I113))</f>
        <v/>
      </c>
      <c r="N113" s="659" t="str">
        <f t="shared" ref="N113" si="305">IF(F113="Nije ocijenjen","",IF(F113="Ocijenjen",IF(H113+I113=0,"",IF(D113="Tužilac",IF(M113&lt;0.0001,50,IF(M113&lt;0.0301,40,IF(M113&lt;0.0601,25,IF(M113&lt;=0.1,15,IF(M113&gt;0.1,0,))))),IF(M113&lt;0.0001,20,IF(M113&lt;0.0301,15,IF(M113&lt;0.0601,10,IF(M113&lt;=0.1,5,IF(M113&gt;0.1,0,)))))))))</f>
        <v/>
      </c>
      <c r="O113" s="510"/>
      <c r="P113" s="510"/>
      <c r="Q113" s="510"/>
      <c r="R113" s="511" t="str">
        <f t="shared" si="200"/>
        <v/>
      </c>
      <c r="S113" s="512" t="str">
        <f t="shared" si="201"/>
        <v/>
      </c>
      <c r="T113" s="513" t="str">
        <f t="shared" ref="T113" si="306">IF(F113="Nije ocijenjen","",IF(F113="Ocijenjen",IF(O113+P113=0,"",IF(D113="Tužilac",IF(S113&lt;0.0251,50,IF(S113&lt;0.0501,40,IF(S113&lt;0.0751,25,IF(S113&lt;=0.1,15,IF(S113&gt;0.1,0,))))),IF(S113&lt;0.0251,20,IF(S113&lt;0.0501,15,IF(S113&lt;0.0751,10,IF(S113&lt;=0.1,5,IF(S113&gt;0.1,0,)))))))))</f>
        <v/>
      </c>
      <c r="U113" s="641" t="str">
        <f t="shared" si="209"/>
        <v/>
      </c>
      <c r="V113" s="643" t="str">
        <f t="shared" ref="V113" si="307">IF(F113="Nije ocijenjen","",IF(F113="Ocijenjen",IF(U113="",N113,IF(N113="",U113,((N113+U113)/2)))))</f>
        <v/>
      </c>
    </row>
    <row r="114" spans="2:22" ht="12.95" customHeight="1" thickBot="1" x14ac:dyDescent="0.25">
      <c r="B114" s="680"/>
      <c r="C114" s="648"/>
      <c r="D114" s="676"/>
      <c r="E114" s="648"/>
      <c r="F114" s="654"/>
      <c r="G114" s="106" t="s">
        <v>265</v>
      </c>
      <c r="H114" s="656"/>
      <c r="I114" s="656"/>
      <c r="J114" s="656"/>
      <c r="K114" s="656"/>
      <c r="L114" s="658"/>
      <c r="M114" s="658"/>
      <c r="N114" s="660" t="e">
        <f>IF(#REF!="Nije ocijenjen","",IF(#REF!="Ocijenjen",IF(B114+C114=0,"",IF(#REF!="Tužilac",IF(M114&lt;0.031,40,IF(M114&lt;0.061,30,IF(M114&lt;0.101,20,IF(M114&lt;=0.2,10,IF(M114&lt;=1,0,))))),IF(M114&lt;0.031,20,IF(M114&lt;0.061,15,IF(M114&lt;0.101,10,IF(M114&lt;=0.2,5,IF(M114&lt;=1,0,)))))))))</f>
        <v>#REF!</v>
      </c>
      <c r="O114" s="514"/>
      <c r="P114" s="514"/>
      <c r="Q114" s="514"/>
      <c r="R114" s="515" t="str">
        <f t="shared" si="200"/>
        <v/>
      </c>
      <c r="S114" s="516" t="str">
        <f t="shared" si="201"/>
        <v/>
      </c>
      <c r="T114" s="517" t="str">
        <f t="shared" ref="T114" si="308">IF(F113="Nije ocijenjen","",IF(F113="Ocijenjen",IF(O114+P114=0,"",IF(D113="Tužilac",IF(S114&lt;0.0301,50,IF(S114&lt;0.0601,40,IF(S114&lt;0.1001,25,IF(S114&lt;=0.2,15,IF(S114&gt;0.2,0,))))),IF(S114&lt;0.0301,20,IF(S114&lt;0.0601,15,IF(S114&lt;0.1001,10,IF(S114&lt;=0.2,5,IF(S114&gt;0.2,0,)))))))))</f>
        <v/>
      </c>
      <c r="U114" s="642" t="e">
        <f t="shared" si="212"/>
        <v>#VALUE!</v>
      </c>
      <c r="V114" s="644"/>
    </row>
    <row r="115" spans="2:22" ht="12.95" customHeight="1" x14ac:dyDescent="0.2">
      <c r="B115" s="679">
        <v>53</v>
      </c>
      <c r="C115" s="647" t="str">
        <f>IF('TABELA I'!B65="","",'TABELA I'!B65)</f>
        <v/>
      </c>
      <c r="D115" s="675"/>
      <c r="E115" s="647" t="str">
        <f>IF('TABELA I'!D65="","",'TABELA I'!D65)</f>
        <v/>
      </c>
      <c r="F115" s="653" t="s">
        <v>115</v>
      </c>
      <c r="G115" s="105" t="s">
        <v>298</v>
      </c>
      <c r="H115" s="655"/>
      <c r="I115" s="655"/>
      <c r="J115" s="655"/>
      <c r="K115" s="655"/>
      <c r="L115" s="657" t="str">
        <f t="shared" ref="L115" si="309">IF((H115+I115)=0,"",(H115+I115-J115-K115)/(H115+I115))</f>
        <v/>
      </c>
      <c r="M115" s="657" t="str">
        <f t="shared" ref="M115" si="310">IF((H115+I115)=0,"",(J115+K115)/(H115+I115))</f>
        <v/>
      </c>
      <c r="N115" s="659" t="str">
        <f t="shared" ref="N115" si="311">IF(F115="Nije ocijenjen","",IF(F115="Ocijenjen",IF(H115+I115=0,"",IF(D115="Tužilac",IF(M115&lt;0.0001,50,IF(M115&lt;0.0301,40,IF(M115&lt;0.0601,25,IF(M115&lt;=0.1,15,IF(M115&gt;0.1,0,))))),IF(M115&lt;0.0001,20,IF(M115&lt;0.0301,15,IF(M115&lt;0.0601,10,IF(M115&lt;=0.1,5,IF(M115&gt;0.1,0,)))))))))</f>
        <v/>
      </c>
      <c r="O115" s="510"/>
      <c r="P115" s="510"/>
      <c r="Q115" s="510"/>
      <c r="R115" s="511" t="str">
        <f t="shared" si="200"/>
        <v/>
      </c>
      <c r="S115" s="512" t="str">
        <f t="shared" si="201"/>
        <v/>
      </c>
      <c r="T115" s="513" t="str">
        <f t="shared" ref="T115" si="312">IF(F115="Nije ocijenjen","",IF(F115="Ocijenjen",IF(O115+P115=0,"",IF(D115="Tužilac",IF(S115&lt;0.0251,50,IF(S115&lt;0.0501,40,IF(S115&lt;0.0751,25,IF(S115&lt;=0.1,15,IF(S115&gt;0.1,0,))))),IF(S115&lt;0.0251,20,IF(S115&lt;0.0501,15,IF(S115&lt;0.0751,10,IF(S115&lt;=0.1,5,IF(S115&gt;0.1,0,)))))))))</f>
        <v/>
      </c>
      <c r="U115" s="641" t="str">
        <f t="shared" si="209"/>
        <v/>
      </c>
      <c r="V115" s="643" t="str">
        <f t="shared" ref="V115" si="313">IF(F115="Nije ocijenjen","",IF(F115="Ocijenjen",IF(U115="",N115,IF(N115="",U115,((N115+U115)/2)))))</f>
        <v/>
      </c>
    </row>
    <row r="116" spans="2:22" ht="12.95" customHeight="1" thickBot="1" x14ac:dyDescent="0.25">
      <c r="B116" s="680"/>
      <c r="C116" s="648"/>
      <c r="D116" s="676"/>
      <c r="E116" s="648"/>
      <c r="F116" s="654"/>
      <c r="G116" s="106" t="s">
        <v>265</v>
      </c>
      <c r="H116" s="656"/>
      <c r="I116" s="656"/>
      <c r="J116" s="656"/>
      <c r="K116" s="656"/>
      <c r="L116" s="658"/>
      <c r="M116" s="658"/>
      <c r="N116" s="660" t="e">
        <f>IF(#REF!="Nije ocijenjen","",IF(#REF!="Ocijenjen",IF(B116+C116=0,"",IF(#REF!="Tužilac",IF(M116&lt;0.031,40,IF(M116&lt;0.061,30,IF(M116&lt;0.101,20,IF(M116&lt;=0.2,10,IF(M116&lt;=1,0,))))),IF(M116&lt;0.031,20,IF(M116&lt;0.061,15,IF(M116&lt;0.101,10,IF(M116&lt;=0.2,5,IF(M116&lt;=1,0,)))))))))</f>
        <v>#REF!</v>
      </c>
      <c r="O116" s="514"/>
      <c r="P116" s="514"/>
      <c r="Q116" s="514"/>
      <c r="R116" s="515" t="str">
        <f t="shared" si="200"/>
        <v/>
      </c>
      <c r="S116" s="516" t="str">
        <f t="shared" si="201"/>
        <v/>
      </c>
      <c r="T116" s="517" t="str">
        <f t="shared" ref="T116" si="314">IF(F115="Nije ocijenjen","",IF(F115="Ocijenjen",IF(O116+P116=0,"",IF(D115="Tužilac",IF(S116&lt;0.0301,50,IF(S116&lt;0.0601,40,IF(S116&lt;0.1001,25,IF(S116&lt;=0.2,15,IF(S116&gt;0.2,0,))))),IF(S116&lt;0.0301,20,IF(S116&lt;0.0601,15,IF(S116&lt;0.1001,10,IF(S116&lt;=0.2,5,IF(S116&gt;0.2,0,)))))))))</f>
        <v/>
      </c>
      <c r="U116" s="642" t="e">
        <f t="shared" si="212"/>
        <v>#VALUE!</v>
      </c>
      <c r="V116" s="644"/>
    </row>
    <row r="117" spans="2:22" ht="12.95" customHeight="1" x14ac:dyDescent="0.2">
      <c r="B117" s="679">
        <v>54</v>
      </c>
      <c r="C117" s="647" t="str">
        <f>IF('TABELA I'!B66="","",'TABELA I'!B66)</f>
        <v/>
      </c>
      <c r="D117" s="675"/>
      <c r="E117" s="647" t="str">
        <f>IF('TABELA I'!D66="","",'TABELA I'!D66)</f>
        <v/>
      </c>
      <c r="F117" s="653" t="s">
        <v>115</v>
      </c>
      <c r="G117" s="105" t="s">
        <v>298</v>
      </c>
      <c r="H117" s="655"/>
      <c r="I117" s="655"/>
      <c r="J117" s="655"/>
      <c r="K117" s="655"/>
      <c r="L117" s="657" t="str">
        <f t="shared" ref="L117" si="315">IF((H117+I117)=0,"",(H117+I117-J117-K117)/(H117+I117))</f>
        <v/>
      </c>
      <c r="M117" s="657" t="str">
        <f t="shared" ref="M117" si="316">IF((H117+I117)=0,"",(J117+K117)/(H117+I117))</f>
        <v/>
      </c>
      <c r="N117" s="659" t="str">
        <f t="shared" ref="N117" si="317">IF(F117="Nije ocijenjen","",IF(F117="Ocijenjen",IF(H117+I117=0,"",IF(D117="Tužilac",IF(M117&lt;0.0001,50,IF(M117&lt;0.0301,40,IF(M117&lt;0.0601,25,IF(M117&lt;=0.1,15,IF(M117&gt;0.1,0,))))),IF(M117&lt;0.0001,20,IF(M117&lt;0.0301,15,IF(M117&lt;0.0601,10,IF(M117&lt;=0.1,5,IF(M117&gt;0.1,0,)))))))))</f>
        <v/>
      </c>
      <c r="O117" s="510"/>
      <c r="P117" s="510"/>
      <c r="Q117" s="510"/>
      <c r="R117" s="511" t="str">
        <f t="shared" si="200"/>
        <v/>
      </c>
      <c r="S117" s="512" t="str">
        <f t="shared" si="201"/>
        <v/>
      </c>
      <c r="T117" s="513" t="str">
        <f t="shared" ref="T117" si="318">IF(F117="Nije ocijenjen","",IF(F117="Ocijenjen",IF(O117+P117=0,"",IF(D117="Tužilac",IF(S117&lt;0.0251,50,IF(S117&lt;0.0501,40,IF(S117&lt;0.0751,25,IF(S117&lt;=0.1,15,IF(S117&gt;0.1,0,))))),IF(S117&lt;0.0251,20,IF(S117&lt;0.0501,15,IF(S117&lt;0.0751,10,IF(S117&lt;=0.1,5,IF(S117&gt;0.1,0,)))))))))</f>
        <v/>
      </c>
      <c r="U117" s="641" t="str">
        <f t="shared" si="209"/>
        <v/>
      </c>
      <c r="V117" s="643" t="str">
        <f t="shared" ref="V117" si="319">IF(F117="Nije ocijenjen","",IF(F117="Ocijenjen",IF(U117="",N117,IF(N117="",U117,((N117+U117)/2)))))</f>
        <v/>
      </c>
    </row>
    <row r="118" spans="2:22" ht="12.95" customHeight="1" thickBot="1" x14ac:dyDescent="0.25">
      <c r="B118" s="680"/>
      <c r="C118" s="648"/>
      <c r="D118" s="676"/>
      <c r="E118" s="648"/>
      <c r="F118" s="654"/>
      <c r="G118" s="106" t="s">
        <v>265</v>
      </c>
      <c r="H118" s="656"/>
      <c r="I118" s="656"/>
      <c r="J118" s="656"/>
      <c r="K118" s="656"/>
      <c r="L118" s="658"/>
      <c r="M118" s="658"/>
      <c r="N118" s="660" t="e">
        <f>IF(#REF!="Nije ocijenjen","",IF(#REF!="Ocijenjen",IF(B118+C118=0,"",IF(#REF!="Tužilac",IF(M118&lt;0.031,40,IF(M118&lt;0.061,30,IF(M118&lt;0.101,20,IF(M118&lt;=0.2,10,IF(M118&lt;=1,0,))))),IF(M118&lt;0.031,20,IF(M118&lt;0.061,15,IF(M118&lt;0.101,10,IF(M118&lt;=0.2,5,IF(M118&lt;=1,0,)))))))))</f>
        <v>#REF!</v>
      </c>
      <c r="O118" s="514"/>
      <c r="P118" s="514"/>
      <c r="Q118" s="514"/>
      <c r="R118" s="515" t="str">
        <f t="shared" si="200"/>
        <v/>
      </c>
      <c r="S118" s="516" t="str">
        <f t="shared" si="201"/>
        <v/>
      </c>
      <c r="T118" s="517" t="str">
        <f t="shared" ref="T118" si="320">IF(F117="Nije ocijenjen","",IF(F117="Ocijenjen",IF(O118+P118=0,"",IF(D117="Tužilac",IF(S118&lt;0.0301,50,IF(S118&lt;0.0601,40,IF(S118&lt;0.1001,25,IF(S118&lt;=0.2,15,IF(S118&gt;0.2,0,))))),IF(S118&lt;0.0301,20,IF(S118&lt;0.0601,15,IF(S118&lt;0.1001,10,IF(S118&lt;=0.2,5,IF(S118&gt;0.2,0,)))))))))</f>
        <v/>
      </c>
      <c r="U118" s="642" t="e">
        <f t="shared" si="212"/>
        <v>#VALUE!</v>
      </c>
      <c r="V118" s="644"/>
    </row>
    <row r="119" spans="2:22" ht="12.95" customHeight="1" x14ac:dyDescent="0.2">
      <c r="B119" s="679">
        <v>55</v>
      </c>
      <c r="C119" s="647" t="str">
        <f>IF('TABELA I'!B67="","",'TABELA I'!B67)</f>
        <v/>
      </c>
      <c r="D119" s="675"/>
      <c r="E119" s="647" t="str">
        <f>IF('TABELA I'!D67="","",'TABELA I'!D67)</f>
        <v/>
      </c>
      <c r="F119" s="653" t="s">
        <v>115</v>
      </c>
      <c r="G119" s="105" t="s">
        <v>298</v>
      </c>
      <c r="H119" s="655"/>
      <c r="I119" s="655"/>
      <c r="J119" s="655"/>
      <c r="K119" s="655"/>
      <c r="L119" s="657" t="str">
        <f t="shared" ref="L119" si="321">IF((H119+I119)=0,"",(H119+I119-J119-K119)/(H119+I119))</f>
        <v/>
      </c>
      <c r="M119" s="657" t="str">
        <f t="shared" ref="M119" si="322">IF((H119+I119)=0,"",(J119+K119)/(H119+I119))</f>
        <v/>
      </c>
      <c r="N119" s="659" t="str">
        <f t="shared" ref="N119" si="323">IF(F119="Nije ocijenjen","",IF(F119="Ocijenjen",IF(H119+I119=0,"",IF(D119="Tužilac",IF(M119&lt;0.0001,50,IF(M119&lt;0.0301,40,IF(M119&lt;0.0601,25,IF(M119&lt;=0.1,15,IF(M119&gt;0.1,0,))))),IF(M119&lt;0.0001,20,IF(M119&lt;0.0301,15,IF(M119&lt;0.0601,10,IF(M119&lt;=0.1,5,IF(M119&gt;0.1,0,)))))))))</f>
        <v/>
      </c>
      <c r="O119" s="510"/>
      <c r="P119" s="510"/>
      <c r="Q119" s="510"/>
      <c r="R119" s="511" t="str">
        <f t="shared" si="200"/>
        <v/>
      </c>
      <c r="S119" s="512" t="str">
        <f t="shared" si="201"/>
        <v/>
      </c>
      <c r="T119" s="513" t="str">
        <f t="shared" ref="T119" si="324">IF(F119="Nije ocijenjen","",IF(F119="Ocijenjen",IF(O119+P119=0,"",IF(D119="Tužilac",IF(S119&lt;0.0251,50,IF(S119&lt;0.0501,40,IF(S119&lt;0.0751,25,IF(S119&lt;=0.1,15,IF(S119&gt;0.1,0,))))),IF(S119&lt;0.0251,20,IF(S119&lt;0.0501,15,IF(S119&lt;0.0751,10,IF(S119&lt;=0.1,5,IF(S119&gt;0.1,0,)))))))))</f>
        <v/>
      </c>
      <c r="U119" s="641" t="str">
        <f t="shared" si="209"/>
        <v/>
      </c>
      <c r="V119" s="643" t="str">
        <f t="shared" ref="V119" si="325">IF(F119="Nije ocijenjen","",IF(F119="Ocijenjen",IF(U119="",N119,IF(N119="",U119,((N119+U119)/2)))))</f>
        <v/>
      </c>
    </row>
    <row r="120" spans="2:22" ht="12.95" customHeight="1" thickBot="1" x14ac:dyDescent="0.25">
      <c r="B120" s="680"/>
      <c r="C120" s="648"/>
      <c r="D120" s="676"/>
      <c r="E120" s="648"/>
      <c r="F120" s="654"/>
      <c r="G120" s="106" t="s">
        <v>265</v>
      </c>
      <c r="H120" s="656"/>
      <c r="I120" s="656"/>
      <c r="J120" s="656"/>
      <c r="K120" s="656"/>
      <c r="L120" s="658"/>
      <c r="M120" s="658"/>
      <c r="N120" s="660" t="e">
        <f>IF(#REF!="Nije ocijenjen","",IF(#REF!="Ocijenjen",IF(B120+C120=0,"",IF(#REF!="Tužilac",IF(M120&lt;0.031,40,IF(M120&lt;0.061,30,IF(M120&lt;0.101,20,IF(M120&lt;=0.2,10,IF(M120&lt;=1,0,))))),IF(M120&lt;0.031,20,IF(M120&lt;0.061,15,IF(M120&lt;0.101,10,IF(M120&lt;=0.2,5,IF(M120&lt;=1,0,)))))))))</f>
        <v>#REF!</v>
      </c>
      <c r="O120" s="514"/>
      <c r="P120" s="514"/>
      <c r="Q120" s="514"/>
      <c r="R120" s="515" t="str">
        <f t="shared" si="200"/>
        <v/>
      </c>
      <c r="S120" s="516" t="str">
        <f t="shared" si="201"/>
        <v/>
      </c>
      <c r="T120" s="517" t="str">
        <f t="shared" ref="T120" si="326">IF(F119="Nije ocijenjen","",IF(F119="Ocijenjen",IF(O120+P120=0,"",IF(D119="Tužilac",IF(S120&lt;0.0301,50,IF(S120&lt;0.0601,40,IF(S120&lt;0.1001,25,IF(S120&lt;=0.2,15,IF(S120&gt;0.2,0,))))),IF(S120&lt;0.0301,20,IF(S120&lt;0.0601,15,IF(S120&lt;0.1001,10,IF(S120&lt;=0.2,5,IF(S120&gt;0.2,0,)))))))))</f>
        <v/>
      </c>
      <c r="U120" s="642" t="e">
        <f t="shared" si="212"/>
        <v>#VALUE!</v>
      </c>
      <c r="V120" s="644"/>
    </row>
    <row r="121" spans="2:22" ht="12.95" customHeight="1" x14ac:dyDescent="0.2">
      <c r="B121" s="679">
        <v>56</v>
      </c>
      <c r="C121" s="647" t="str">
        <f>IF('TABELA I'!B68="","",'TABELA I'!B68)</f>
        <v/>
      </c>
      <c r="D121" s="675"/>
      <c r="E121" s="647" t="str">
        <f>IF('TABELA I'!D68="","",'TABELA I'!D68)</f>
        <v/>
      </c>
      <c r="F121" s="653" t="s">
        <v>115</v>
      </c>
      <c r="G121" s="105" t="s">
        <v>298</v>
      </c>
      <c r="H121" s="655"/>
      <c r="I121" s="655"/>
      <c r="J121" s="655"/>
      <c r="K121" s="655"/>
      <c r="L121" s="657" t="str">
        <f t="shared" ref="L121" si="327">IF((H121+I121)=0,"",(H121+I121-J121-K121)/(H121+I121))</f>
        <v/>
      </c>
      <c r="M121" s="657" t="str">
        <f t="shared" ref="M121" si="328">IF((H121+I121)=0,"",(J121+K121)/(H121+I121))</f>
        <v/>
      </c>
      <c r="N121" s="659" t="str">
        <f t="shared" ref="N121" si="329">IF(F121="Nije ocijenjen","",IF(F121="Ocijenjen",IF(H121+I121=0,"",IF(D121="Tužilac",IF(M121&lt;0.0001,50,IF(M121&lt;0.0301,40,IF(M121&lt;0.0601,25,IF(M121&lt;=0.1,15,IF(M121&gt;0.1,0,))))),IF(M121&lt;0.0001,20,IF(M121&lt;0.0301,15,IF(M121&lt;0.0601,10,IF(M121&lt;=0.1,5,IF(M121&gt;0.1,0,)))))))))</f>
        <v/>
      </c>
      <c r="O121" s="510"/>
      <c r="P121" s="510"/>
      <c r="Q121" s="510"/>
      <c r="R121" s="511" t="str">
        <f t="shared" si="200"/>
        <v/>
      </c>
      <c r="S121" s="512" t="str">
        <f t="shared" si="201"/>
        <v/>
      </c>
      <c r="T121" s="513" t="str">
        <f t="shared" ref="T121" si="330">IF(F121="Nije ocijenjen","",IF(F121="Ocijenjen",IF(O121+P121=0,"",IF(D121="Tužilac",IF(S121&lt;0.0251,50,IF(S121&lt;0.0501,40,IF(S121&lt;0.0751,25,IF(S121&lt;=0.1,15,IF(S121&gt;0.1,0,))))),IF(S121&lt;0.0251,20,IF(S121&lt;0.0501,15,IF(S121&lt;0.0751,10,IF(S121&lt;=0.1,5,IF(S121&gt;0.1,0,)))))))))</f>
        <v/>
      </c>
      <c r="U121" s="641" t="str">
        <f t="shared" si="209"/>
        <v/>
      </c>
      <c r="V121" s="643" t="str">
        <f t="shared" ref="V121" si="331">IF(F121="Nije ocijenjen","",IF(F121="Ocijenjen",IF(U121="",N121,IF(N121="",U121,((N121+U121)/2)))))</f>
        <v/>
      </c>
    </row>
    <row r="122" spans="2:22" ht="12.95" customHeight="1" thickBot="1" x14ac:dyDescent="0.25">
      <c r="B122" s="680"/>
      <c r="C122" s="648"/>
      <c r="D122" s="676"/>
      <c r="E122" s="648"/>
      <c r="F122" s="654"/>
      <c r="G122" s="106" t="s">
        <v>265</v>
      </c>
      <c r="H122" s="656"/>
      <c r="I122" s="656"/>
      <c r="J122" s="656"/>
      <c r="K122" s="656"/>
      <c r="L122" s="658"/>
      <c r="M122" s="658"/>
      <c r="N122" s="660" t="e">
        <f>IF(#REF!="Nije ocijenjen","",IF(#REF!="Ocijenjen",IF(B122+C122=0,"",IF(#REF!="Tužilac",IF(M122&lt;0.031,40,IF(M122&lt;0.061,30,IF(M122&lt;0.101,20,IF(M122&lt;=0.2,10,IF(M122&lt;=1,0,))))),IF(M122&lt;0.031,20,IF(M122&lt;0.061,15,IF(M122&lt;0.101,10,IF(M122&lt;=0.2,5,IF(M122&lt;=1,0,)))))))))</f>
        <v>#REF!</v>
      </c>
      <c r="O122" s="514"/>
      <c r="P122" s="514"/>
      <c r="Q122" s="514"/>
      <c r="R122" s="515" t="str">
        <f t="shared" si="200"/>
        <v/>
      </c>
      <c r="S122" s="516" t="str">
        <f t="shared" si="201"/>
        <v/>
      </c>
      <c r="T122" s="517" t="str">
        <f t="shared" ref="T122" si="332">IF(F121="Nije ocijenjen","",IF(F121="Ocijenjen",IF(O122+P122=0,"",IF(D121="Tužilac",IF(S122&lt;0.0301,50,IF(S122&lt;0.0601,40,IF(S122&lt;0.1001,25,IF(S122&lt;=0.2,15,IF(S122&gt;0.2,0,))))),IF(S122&lt;0.0301,20,IF(S122&lt;0.0601,15,IF(S122&lt;0.1001,10,IF(S122&lt;=0.2,5,IF(S122&gt;0.2,0,)))))))))</f>
        <v/>
      </c>
      <c r="U122" s="642" t="e">
        <f t="shared" si="212"/>
        <v>#VALUE!</v>
      </c>
      <c r="V122" s="644"/>
    </row>
    <row r="123" spans="2:22" ht="12.95" customHeight="1" x14ac:dyDescent="0.2">
      <c r="B123" s="679">
        <v>57</v>
      </c>
      <c r="C123" s="647" t="str">
        <f>IF('TABELA I'!B69="","",'TABELA I'!B69)</f>
        <v/>
      </c>
      <c r="D123" s="675"/>
      <c r="E123" s="647" t="str">
        <f>IF('TABELA I'!D69="","",'TABELA I'!D69)</f>
        <v/>
      </c>
      <c r="F123" s="653" t="s">
        <v>115</v>
      </c>
      <c r="G123" s="105" t="s">
        <v>298</v>
      </c>
      <c r="H123" s="655"/>
      <c r="I123" s="655"/>
      <c r="J123" s="655"/>
      <c r="K123" s="655"/>
      <c r="L123" s="657" t="str">
        <f t="shared" ref="L123" si="333">IF((H123+I123)=0,"",(H123+I123-J123-K123)/(H123+I123))</f>
        <v/>
      </c>
      <c r="M123" s="657" t="str">
        <f t="shared" ref="M123" si="334">IF((H123+I123)=0,"",(J123+K123)/(H123+I123))</f>
        <v/>
      </c>
      <c r="N123" s="659" t="str">
        <f t="shared" ref="N123" si="335">IF(F123="Nije ocijenjen","",IF(F123="Ocijenjen",IF(H123+I123=0,"",IF(D123="Tužilac",IF(M123&lt;0.0001,50,IF(M123&lt;0.0301,40,IF(M123&lt;0.0601,25,IF(M123&lt;=0.1,15,IF(M123&gt;0.1,0,))))),IF(M123&lt;0.0001,20,IF(M123&lt;0.0301,15,IF(M123&lt;0.0601,10,IF(M123&lt;=0.1,5,IF(M123&gt;0.1,0,)))))))))</f>
        <v/>
      </c>
      <c r="O123" s="510"/>
      <c r="P123" s="510"/>
      <c r="Q123" s="510"/>
      <c r="R123" s="511" t="str">
        <f t="shared" si="200"/>
        <v/>
      </c>
      <c r="S123" s="512" t="str">
        <f t="shared" si="201"/>
        <v/>
      </c>
      <c r="T123" s="513" t="str">
        <f t="shared" ref="T123" si="336">IF(F123="Nije ocijenjen","",IF(F123="Ocijenjen",IF(O123+P123=0,"",IF(D123="Tužilac",IF(S123&lt;0.0251,50,IF(S123&lt;0.0501,40,IF(S123&lt;0.0751,25,IF(S123&lt;=0.1,15,IF(S123&gt;0.1,0,))))),IF(S123&lt;0.0251,20,IF(S123&lt;0.0501,15,IF(S123&lt;0.0751,10,IF(S123&lt;=0.1,5,IF(S123&gt;0.1,0,)))))))))</f>
        <v/>
      </c>
      <c r="U123" s="641" t="str">
        <f t="shared" si="209"/>
        <v/>
      </c>
      <c r="V123" s="643" t="str">
        <f t="shared" ref="V123" si="337">IF(F123="Nije ocijenjen","",IF(F123="Ocijenjen",IF(U123="",N123,IF(N123="",U123,((N123+U123)/2)))))</f>
        <v/>
      </c>
    </row>
    <row r="124" spans="2:22" ht="12.95" customHeight="1" thickBot="1" x14ac:dyDescent="0.25">
      <c r="B124" s="680"/>
      <c r="C124" s="648"/>
      <c r="D124" s="676"/>
      <c r="E124" s="648"/>
      <c r="F124" s="654"/>
      <c r="G124" s="106" t="s">
        <v>265</v>
      </c>
      <c r="H124" s="656"/>
      <c r="I124" s="656"/>
      <c r="J124" s="656"/>
      <c r="K124" s="656"/>
      <c r="L124" s="658"/>
      <c r="M124" s="658"/>
      <c r="N124" s="660" t="e">
        <f>IF(#REF!="Nije ocijenjen","",IF(#REF!="Ocijenjen",IF(B124+C124=0,"",IF(#REF!="Tužilac",IF(M124&lt;0.031,40,IF(M124&lt;0.061,30,IF(M124&lt;0.101,20,IF(M124&lt;=0.2,10,IF(M124&lt;=1,0,))))),IF(M124&lt;0.031,20,IF(M124&lt;0.061,15,IF(M124&lt;0.101,10,IF(M124&lt;=0.2,5,IF(M124&lt;=1,0,)))))))))</f>
        <v>#REF!</v>
      </c>
      <c r="O124" s="514"/>
      <c r="P124" s="514"/>
      <c r="Q124" s="514"/>
      <c r="R124" s="515" t="str">
        <f t="shared" si="200"/>
        <v/>
      </c>
      <c r="S124" s="516" t="str">
        <f t="shared" si="201"/>
        <v/>
      </c>
      <c r="T124" s="517" t="str">
        <f t="shared" ref="T124" si="338">IF(F123="Nije ocijenjen","",IF(F123="Ocijenjen",IF(O124+P124=0,"",IF(D123="Tužilac",IF(S124&lt;0.0301,50,IF(S124&lt;0.0601,40,IF(S124&lt;0.1001,25,IF(S124&lt;=0.2,15,IF(S124&gt;0.2,0,))))),IF(S124&lt;0.0301,20,IF(S124&lt;0.0601,15,IF(S124&lt;0.1001,10,IF(S124&lt;=0.2,5,IF(S124&gt;0.2,0,)))))))))</f>
        <v/>
      </c>
      <c r="U124" s="642" t="e">
        <f t="shared" si="212"/>
        <v>#VALUE!</v>
      </c>
      <c r="V124" s="644"/>
    </row>
    <row r="125" spans="2:22" ht="12.95" customHeight="1" x14ac:dyDescent="0.2">
      <c r="B125" s="679">
        <v>58</v>
      </c>
      <c r="C125" s="647" t="str">
        <f>IF('TABELA I'!B70="","",'TABELA I'!B70)</f>
        <v/>
      </c>
      <c r="D125" s="675"/>
      <c r="E125" s="647" t="str">
        <f>IF('TABELA I'!D70="","",'TABELA I'!D70)</f>
        <v/>
      </c>
      <c r="F125" s="653" t="s">
        <v>115</v>
      </c>
      <c r="G125" s="105" t="s">
        <v>298</v>
      </c>
      <c r="H125" s="655"/>
      <c r="I125" s="655"/>
      <c r="J125" s="655"/>
      <c r="K125" s="655"/>
      <c r="L125" s="657" t="str">
        <f t="shared" ref="L125" si="339">IF((H125+I125)=0,"",(H125+I125-J125-K125)/(H125+I125))</f>
        <v/>
      </c>
      <c r="M125" s="657" t="str">
        <f t="shared" ref="M125" si="340">IF((H125+I125)=0,"",(J125+K125)/(H125+I125))</f>
        <v/>
      </c>
      <c r="N125" s="659" t="str">
        <f t="shared" ref="N125" si="341">IF(F125="Nije ocijenjen","",IF(F125="Ocijenjen",IF(H125+I125=0,"",IF(D125="Tužilac",IF(M125&lt;0.0001,50,IF(M125&lt;0.0301,40,IF(M125&lt;0.0601,25,IF(M125&lt;=0.1,15,IF(M125&gt;0.1,0,))))),IF(M125&lt;0.0001,20,IF(M125&lt;0.0301,15,IF(M125&lt;0.0601,10,IF(M125&lt;=0.1,5,IF(M125&gt;0.1,0,)))))))))</f>
        <v/>
      </c>
      <c r="O125" s="510"/>
      <c r="P125" s="510"/>
      <c r="Q125" s="510"/>
      <c r="R125" s="511" t="str">
        <f t="shared" si="200"/>
        <v/>
      </c>
      <c r="S125" s="512" t="str">
        <f t="shared" si="201"/>
        <v/>
      </c>
      <c r="T125" s="513" t="str">
        <f t="shared" ref="T125" si="342">IF(F125="Nije ocijenjen","",IF(F125="Ocijenjen",IF(O125+P125=0,"",IF(D125="Tužilac",IF(S125&lt;0.0251,50,IF(S125&lt;0.0501,40,IF(S125&lt;0.0751,25,IF(S125&lt;=0.1,15,IF(S125&gt;0.1,0,))))),IF(S125&lt;0.0251,20,IF(S125&lt;0.0501,15,IF(S125&lt;0.0751,10,IF(S125&lt;=0.1,5,IF(S125&gt;0.1,0,)))))))))</f>
        <v/>
      </c>
      <c r="U125" s="641" t="str">
        <f t="shared" si="209"/>
        <v/>
      </c>
      <c r="V125" s="643" t="str">
        <f t="shared" ref="V125" si="343">IF(F125="Nije ocijenjen","",IF(F125="Ocijenjen",IF(U125="",N125,IF(N125="",U125,((N125+U125)/2)))))</f>
        <v/>
      </c>
    </row>
    <row r="126" spans="2:22" ht="12.95" customHeight="1" thickBot="1" x14ac:dyDescent="0.25">
      <c r="B126" s="680"/>
      <c r="C126" s="648"/>
      <c r="D126" s="676"/>
      <c r="E126" s="648"/>
      <c r="F126" s="654"/>
      <c r="G126" s="106" t="s">
        <v>265</v>
      </c>
      <c r="H126" s="656"/>
      <c r="I126" s="656"/>
      <c r="J126" s="656"/>
      <c r="K126" s="656"/>
      <c r="L126" s="658"/>
      <c r="M126" s="658"/>
      <c r="N126" s="660" t="e">
        <f>IF(#REF!="Nije ocijenjen","",IF(#REF!="Ocijenjen",IF(B126+C126=0,"",IF(#REF!="Tužilac",IF(M126&lt;0.031,40,IF(M126&lt;0.061,30,IF(M126&lt;0.101,20,IF(M126&lt;=0.2,10,IF(M126&lt;=1,0,))))),IF(M126&lt;0.031,20,IF(M126&lt;0.061,15,IF(M126&lt;0.101,10,IF(M126&lt;=0.2,5,IF(M126&lt;=1,0,)))))))))</f>
        <v>#REF!</v>
      </c>
      <c r="O126" s="514"/>
      <c r="P126" s="514"/>
      <c r="Q126" s="514"/>
      <c r="R126" s="515" t="str">
        <f t="shared" si="200"/>
        <v/>
      </c>
      <c r="S126" s="516" t="str">
        <f t="shared" si="201"/>
        <v/>
      </c>
      <c r="T126" s="517" t="str">
        <f t="shared" ref="T126" si="344">IF(F125="Nije ocijenjen","",IF(F125="Ocijenjen",IF(O126+P126=0,"",IF(D125="Tužilac",IF(S126&lt;0.0301,50,IF(S126&lt;0.0601,40,IF(S126&lt;0.1001,25,IF(S126&lt;=0.2,15,IF(S126&gt;0.2,0,))))),IF(S126&lt;0.0301,20,IF(S126&lt;0.0601,15,IF(S126&lt;0.1001,10,IF(S126&lt;=0.2,5,IF(S126&gt;0.2,0,)))))))))</f>
        <v/>
      </c>
      <c r="U126" s="642" t="e">
        <f t="shared" si="212"/>
        <v>#VALUE!</v>
      </c>
      <c r="V126" s="644"/>
    </row>
    <row r="127" spans="2:22" ht="12.95" customHeight="1" x14ac:dyDescent="0.2">
      <c r="B127" s="679">
        <v>59</v>
      </c>
      <c r="C127" s="647" t="str">
        <f>IF('TABELA I'!B71="","",'TABELA I'!B71)</f>
        <v/>
      </c>
      <c r="D127" s="675"/>
      <c r="E127" s="647" t="str">
        <f>IF('TABELA I'!D71="","",'TABELA I'!D71)</f>
        <v/>
      </c>
      <c r="F127" s="653" t="s">
        <v>115</v>
      </c>
      <c r="G127" s="105" t="s">
        <v>298</v>
      </c>
      <c r="H127" s="655"/>
      <c r="I127" s="655"/>
      <c r="J127" s="655"/>
      <c r="K127" s="655"/>
      <c r="L127" s="657" t="str">
        <f t="shared" ref="L127" si="345">IF((H127+I127)=0,"",(H127+I127-J127-K127)/(H127+I127))</f>
        <v/>
      </c>
      <c r="M127" s="657" t="str">
        <f t="shared" ref="M127" si="346">IF((H127+I127)=0,"",(J127+K127)/(H127+I127))</f>
        <v/>
      </c>
      <c r="N127" s="659" t="str">
        <f t="shared" ref="N127" si="347">IF(F127="Nije ocijenjen","",IF(F127="Ocijenjen",IF(H127+I127=0,"",IF(D127="Tužilac",IF(M127&lt;0.0001,50,IF(M127&lt;0.0301,40,IF(M127&lt;0.0601,25,IF(M127&lt;=0.1,15,IF(M127&gt;0.1,0,))))),IF(M127&lt;0.0001,20,IF(M127&lt;0.0301,15,IF(M127&lt;0.0601,10,IF(M127&lt;=0.1,5,IF(M127&gt;0.1,0,)))))))))</f>
        <v/>
      </c>
      <c r="O127" s="510"/>
      <c r="P127" s="510"/>
      <c r="Q127" s="510"/>
      <c r="R127" s="511" t="str">
        <f t="shared" si="200"/>
        <v/>
      </c>
      <c r="S127" s="512" t="str">
        <f t="shared" si="201"/>
        <v/>
      </c>
      <c r="T127" s="513" t="str">
        <f t="shared" ref="T127" si="348">IF(F127="Nije ocijenjen","",IF(F127="Ocijenjen",IF(O127+P127=0,"",IF(D127="Tužilac",IF(S127&lt;0.0251,50,IF(S127&lt;0.0501,40,IF(S127&lt;0.0751,25,IF(S127&lt;=0.1,15,IF(S127&gt;0.1,0,))))),IF(S127&lt;0.0251,20,IF(S127&lt;0.0501,15,IF(S127&lt;0.0751,10,IF(S127&lt;=0.1,5,IF(S127&gt;0.1,0,)))))))))</f>
        <v/>
      </c>
      <c r="U127" s="641" t="str">
        <f t="shared" si="209"/>
        <v/>
      </c>
      <c r="V127" s="643" t="str">
        <f t="shared" ref="V127" si="349">IF(F127="Nije ocijenjen","",IF(F127="Ocijenjen",IF(U127="",N127,IF(N127="",U127,((N127+U127)/2)))))</f>
        <v/>
      </c>
    </row>
    <row r="128" spans="2:22" ht="12.95" customHeight="1" thickBot="1" x14ac:dyDescent="0.25">
      <c r="B128" s="680"/>
      <c r="C128" s="648"/>
      <c r="D128" s="676"/>
      <c r="E128" s="648"/>
      <c r="F128" s="654"/>
      <c r="G128" s="106" t="s">
        <v>265</v>
      </c>
      <c r="H128" s="656"/>
      <c r="I128" s="656"/>
      <c r="J128" s="656"/>
      <c r="K128" s="656"/>
      <c r="L128" s="658"/>
      <c r="M128" s="658"/>
      <c r="N128" s="660" t="e">
        <f>IF(#REF!="Nije ocijenjen","",IF(#REF!="Ocijenjen",IF(B128+C128=0,"",IF(#REF!="Tužilac",IF(M128&lt;0.031,40,IF(M128&lt;0.061,30,IF(M128&lt;0.101,20,IF(M128&lt;=0.2,10,IF(M128&lt;=1,0,))))),IF(M128&lt;0.031,20,IF(M128&lt;0.061,15,IF(M128&lt;0.101,10,IF(M128&lt;=0.2,5,IF(M128&lt;=1,0,)))))))))</f>
        <v>#REF!</v>
      </c>
      <c r="O128" s="514"/>
      <c r="P128" s="514"/>
      <c r="Q128" s="514"/>
      <c r="R128" s="515" t="str">
        <f t="shared" si="200"/>
        <v/>
      </c>
      <c r="S128" s="516" t="str">
        <f t="shared" si="201"/>
        <v/>
      </c>
      <c r="T128" s="517" t="str">
        <f t="shared" ref="T128" si="350">IF(F127="Nije ocijenjen","",IF(F127="Ocijenjen",IF(O128+P128=0,"",IF(D127="Tužilac",IF(S128&lt;0.0301,50,IF(S128&lt;0.0601,40,IF(S128&lt;0.1001,25,IF(S128&lt;=0.2,15,IF(S128&gt;0.2,0,))))),IF(S128&lt;0.0301,20,IF(S128&lt;0.0601,15,IF(S128&lt;0.1001,10,IF(S128&lt;=0.2,5,IF(S128&gt;0.2,0,)))))))))</f>
        <v/>
      </c>
      <c r="U128" s="642" t="e">
        <f t="shared" si="212"/>
        <v>#VALUE!</v>
      </c>
      <c r="V128" s="644"/>
    </row>
    <row r="129" spans="2:22" ht="12.95" customHeight="1" x14ac:dyDescent="0.2">
      <c r="B129" s="679">
        <v>60</v>
      </c>
      <c r="C129" s="647" t="str">
        <f>IF('TABELA I'!B72="","",'TABELA I'!B72)</f>
        <v/>
      </c>
      <c r="D129" s="675"/>
      <c r="E129" s="647" t="str">
        <f>IF('TABELA I'!D72="","",'TABELA I'!D72)</f>
        <v/>
      </c>
      <c r="F129" s="653" t="s">
        <v>115</v>
      </c>
      <c r="G129" s="105" t="s">
        <v>298</v>
      </c>
      <c r="H129" s="655"/>
      <c r="I129" s="655"/>
      <c r="J129" s="655"/>
      <c r="K129" s="655"/>
      <c r="L129" s="657" t="str">
        <f t="shared" ref="L129" si="351">IF((H129+I129)=0,"",(H129+I129-J129-K129)/(H129+I129))</f>
        <v/>
      </c>
      <c r="M129" s="657" t="str">
        <f t="shared" ref="M129" si="352">IF((H129+I129)=0,"",(J129+K129)/(H129+I129))</f>
        <v/>
      </c>
      <c r="N129" s="659" t="str">
        <f t="shared" ref="N129" si="353">IF(F129="Nije ocijenjen","",IF(F129="Ocijenjen",IF(H129+I129=0,"",IF(D129="Tužilac",IF(M129&lt;0.0001,50,IF(M129&lt;0.0301,40,IF(M129&lt;0.0601,25,IF(M129&lt;=0.1,15,IF(M129&gt;0.1,0,))))),IF(M129&lt;0.0001,20,IF(M129&lt;0.0301,15,IF(M129&lt;0.0601,10,IF(M129&lt;=0.1,5,IF(M129&gt;0.1,0,)))))))))</f>
        <v/>
      </c>
      <c r="O129" s="510"/>
      <c r="P129" s="510"/>
      <c r="Q129" s="510"/>
      <c r="R129" s="511" t="str">
        <f t="shared" si="200"/>
        <v/>
      </c>
      <c r="S129" s="512" t="str">
        <f t="shared" si="201"/>
        <v/>
      </c>
      <c r="T129" s="513" t="str">
        <f t="shared" ref="T129" si="354">IF(F129="Nije ocijenjen","",IF(F129="Ocijenjen",IF(O129+P129=0,"",IF(D129="Tužilac",IF(S129&lt;0.0251,50,IF(S129&lt;0.0501,40,IF(S129&lt;0.0751,25,IF(S129&lt;=0.1,15,IF(S129&gt;0.1,0,))))),IF(S129&lt;0.0251,20,IF(S129&lt;0.0501,15,IF(S129&lt;0.0751,10,IF(S129&lt;=0.1,5,IF(S129&gt;0.1,0,)))))))))</f>
        <v/>
      </c>
      <c r="U129" s="641" t="str">
        <f t="shared" si="209"/>
        <v/>
      </c>
      <c r="V129" s="643" t="str">
        <f t="shared" ref="V129" si="355">IF(F129="Nije ocijenjen","",IF(F129="Ocijenjen",IF(U129="",N129,IF(N129="",U129,((N129+U129)/2)))))</f>
        <v/>
      </c>
    </row>
    <row r="130" spans="2:22" ht="12.95" customHeight="1" thickBot="1" x14ac:dyDescent="0.25">
      <c r="B130" s="680"/>
      <c r="C130" s="648"/>
      <c r="D130" s="676"/>
      <c r="E130" s="648"/>
      <c r="F130" s="654"/>
      <c r="G130" s="106" t="s">
        <v>265</v>
      </c>
      <c r="H130" s="656"/>
      <c r="I130" s="656"/>
      <c r="J130" s="656"/>
      <c r="K130" s="656"/>
      <c r="L130" s="658"/>
      <c r="M130" s="658"/>
      <c r="N130" s="660" t="e">
        <f>IF(#REF!="Nije ocijenjen","",IF(#REF!="Ocijenjen",IF(B130+C130=0,"",IF(#REF!="Tužilac",IF(M130&lt;0.031,40,IF(M130&lt;0.061,30,IF(M130&lt;0.101,20,IF(M130&lt;=0.2,10,IF(M130&lt;=1,0,))))),IF(M130&lt;0.031,20,IF(M130&lt;0.061,15,IF(M130&lt;0.101,10,IF(M130&lt;=0.2,5,IF(M130&lt;=1,0,)))))))))</f>
        <v>#REF!</v>
      </c>
      <c r="O130" s="514"/>
      <c r="P130" s="514"/>
      <c r="Q130" s="514"/>
      <c r="R130" s="515" t="str">
        <f t="shared" si="200"/>
        <v/>
      </c>
      <c r="S130" s="516" t="str">
        <f t="shared" si="201"/>
        <v/>
      </c>
      <c r="T130" s="517" t="str">
        <f t="shared" ref="T130" si="356">IF(F129="Nije ocijenjen","",IF(F129="Ocijenjen",IF(O130+P130=0,"",IF(D129="Tužilac",IF(S130&lt;0.0301,50,IF(S130&lt;0.0601,40,IF(S130&lt;0.1001,25,IF(S130&lt;=0.2,15,IF(S130&gt;0.2,0,))))),IF(S130&lt;0.0301,20,IF(S130&lt;0.0601,15,IF(S130&lt;0.1001,10,IF(S130&lt;=0.2,5,IF(S130&gt;0.2,0,)))))))))</f>
        <v/>
      </c>
      <c r="U130" s="642" t="e">
        <f t="shared" si="212"/>
        <v>#VALUE!</v>
      </c>
      <c r="V130" s="644"/>
    </row>
    <row r="131" spans="2:22" ht="12.95" customHeight="1" x14ac:dyDescent="0.2">
      <c r="B131" s="679">
        <v>61</v>
      </c>
      <c r="C131" s="647" t="str">
        <f>IF('TABELA I'!B73="","",'TABELA I'!B73)</f>
        <v/>
      </c>
      <c r="D131" s="675"/>
      <c r="E131" s="647" t="str">
        <f>IF('TABELA I'!D73="","",'TABELA I'!D73)</f>
        <v/>
      </c>
      <c r="F131" s="653" t="s">
        <v>116</v>
      </c>
      <c r="G131" s="105" t="s">
        <v>298</v>
      </c>
      <c r="H131" s="655"/>
      <c r="I131" s="655"/>
      <c r="J131" s="655"/>
      <c r="K131" s="655"/>
      <c r="L131" s="657" t="str">
        <f t="shared" ref="L131" si="357">IF((H131+I131)=0,"",(H131+I131-J131-K131)/(H131+I131))</f>
        <v/>
      </c>
      <c r="M131" s="657" t="str">
        <f t="shared" ref="M131" si="358">IF((H131+I131)=0,"",(J131+K131)/(H131+I131))</f>
        <v/>
      </c>
      <c r="N131" s="659" t="str">
        <f t="shared" ref="N131" si="359">IF(F131="Nije ocijenjen","",IF(F131="Ocijenjen",IF(H131+I131=0,"",IF(D131="Tužilac",IF(M131&lt;0.0001,50,IF(M131&lt;0.0301,40,IF(M131&lt;0.0601,25,IF(M131&lt;=0.1,15,IF(M131&gt;0.1,0,))))),IF(M131&lt;0.0001,20,IF(M131&lt;0.0301,15,IF(M131&lt;0.0601,10,IF(M131&lt;=0.1,5,IF(M131&gt;0.1,0,)))))))))</f>
        <v/>
      </c>
      <c r="O131" s="510"/>
      <c r="P131" s="510"/>
      <c r="Q131" s="510"/>
      <c r="R131" s="511" t="str">
        <f t="shared" si="200"/>
        <v/>
      </c>
      <c r="S131" s="512" t="str">
        <f t="shared" si="201"/>
        <v/>
      </c>
      <c r="T131" s="513" t="str">
        <f t="shared" ref="T131" si="360">IF(F131="Nije ocijenjen","",IF(F131="Ocijenjen",IF(O131+P131=0,"",IF(D131="Tužilac",IF(S131&lt;0.0251,50,IF(S131&lt;0.0501,40,IF(S131&lt;0.0751,25,IF(S131&lt;=0.1,15,IF(S131&gt;0.1,0,))))),IF(S131&lt;0.0251,20,IF(S131&lt;0.0501,15,IF(S131&lt;0.0751,10,IF(S131&lt;=0.1,5,IF(S131&gt;0.1,0,)))))))))</f>
        <v/>
      </c>
      <c r="U131" s="641" t="str">
        <f t="shared" si="209"/>
        <v/>
      </c>
      <c r="V131" s="643" t="str">
        <f t="shared" ref="V131" si="361">IF(F131="Nije ocijenjen","",IF(F131="Ocijenjen",IF(U131="",N131,IF(N131="",U131,((N131+U131)/2)))))</f>
        <v/>
      </c>
    </row>
    <row r="132" spans="2:22" ht="12.95" customHeight="1" thickBot="1" x14ac:dyDescent="0.25">
      <c r="B132" s="680"/>
      <c r="C132" s="648"/>
      <c r="D132" s="676"/>
      <c r="E132" s="648"/>
      <c r="F132" s="654"/>
      <c r="G132" s="106" t="s">
        <v>265</v>
      </c>
      <c r="H132" s="656"/>
      <c r="I132" s="656"/>
      <c r="J132" s="656"/>
      <c r="K132" s="656"/>
      <c r="L132" s="658"/>
      <c r="M132" s="658"/>
      <c r="N132" s="660" t="e">
        <f>IF(#REF!="Nije ocijenjen","",IF(#REF!="Ocijenjen",IF(B132+C132=0,"",IF(#REF!="Tužilac",IF(M132&lt;0.031,40,IF(M132&lt;0.061,30,IF(M132&lt;0.101,20,IF(M132&lt;=0.2,10,IF(M132&lt;=1,0,))))),IF(M132&lt;0.031,20,IF(M132&lt;0.061,15,IF(M132&lt;0.101,10,IF(M132&lt;=0.2,5,IF(M132&lt;=1,0,)))))))))</f>
        <v>#REF!</v>
      </c>
      <c r="O132" s="514"/>
      <c r="P132" s="514"/>
      <c r="Q132" s="514"/>
      <c r="R132" s="515" t="str">
        <f t="shared" si="200"/>
        <v/>
      </c>
      <c r="S132" s="516" t="str">
        <f t="shared" si="201"/>
        <v/>
      </c>
      <c r="T132" s="517" t="str">
        <f t="shared" ref="T132" si="362">IF(F131="Nije ocijenjen","",IF(F131="Ocijenjen",IF(O132+P132=0,"",IF(D131="Tužilac",IF(S132&lt;0.0301,50,IF(S132&lt;0.0601,40,IF(S132&lt;0.1001,25,IF(S132&lt;=0.2,15,IF(S132&gt;0.2,0,))))),IF(S132&lt;0.0301,20,IF(S132&lt;0.0601,15,IF(S132&lt;0.1001,10,IF(S132&lt;=0.2,5,IF(S132&gt;0.2,0,)))))))))</f>
        <v/>
      </c>
      <c r="U132" s="642" t="e">
        <f t="shared" si="212"/>
        <v>#VALUE!</v>
      </c>
      <c r="V132" s="644"/>
    </row>
    <row r="133" spans="2:22" ht="12.95" customHeight="1" x14ac:dyDescent="0.2">
      <c r="B133" s="679">
        <v>62</v>
      </c>
      <c r="C133" s="647" t="str">
        <f>IF('TABELA I'!B74="","",'TABELA I'!B74)</f>
        <v/>
      </c>
      <c r="D133" s="675"/>
      <c r="E133" s="647" t="str">
        <f>IF('TABELA I'!D74="","",'TABELA I'!D74)</f>
        <v/>
      </c>
      <c r="F133" s="653" t="s">
        <v>115</v>
      </c>
      <c r="G133" s="105" t="s">
        <v>298</v>
      </c>
      <c r="H133" s="655"/>
      <c r="I133" s="655"/>
      <c r="J133" s="655"/>
      <c r="K133" s="655"/>
      <c r="L133" s="657" t="str">
        <f t="shared" ref="L133" si="363">IF((H133+I133)=0,"",(H133+I133-J133-K133)/(H133+I133))</f>
        <v/>
      </c>
      <c r="M133" s="657" t="str">
        <f t="shared" ref="M133" si="364">IF((H133+I133)=0,"",(J133+K133)/(H133+I133))</f>
        <v/>
      </c>
      <c r="N133" s="659" t="str">
        <f t="shared" ref="N133" si="365">IF(F133="Nije ocijenjen","",IF(F133="Ocijenjen",IF(H133+I133=0,"",IF(D133="Tužilac",IF(M133&lt;0.0001,50,IF(M133&lt;0.0301,40,IF(M133&lt;0.0601,25,IF(M133&lt;=0.1,15,IF(M133&gt;0.1,0,))))),IF(M133&lt;0.0001,20,IF(M133&lt;0.0301,15,IF(M133&lt;0.0601,10,IF(M133&lt;=0.1,5,IF(M133&gt;0.1,0,)))))))))</f>
        <v/>
      </c>
      <c r="O133" s="510"/>
      <c r="P133" s="510"/>
      <c r="Q133" s="510"/>
      <c r="R133" s="511" t="str">
        <f t="shared" si="200"/>
        <v/>
      </c>
      <c r="S133" s="512" t="str">
        <f t="shared" si="201"/>
        <v/>
      </c>
      <c r="T133" s="513" t="str">
        <f t="shared" ref="T133" si="366">IF(F133="Nije ocijenjen","",IF(F133="Ocijenjen",IF(O133+P133=0,"",IF(D133="Tužilac",IF(S133&lt;0.0251,50,IF(S133&lt;0.0501,40,IF(S133&lt;0.0751,25,IF(S133&lt;=0.1,15,IF(S133&gt;0.1,0,))))),IF(S133&lt;0.0251,20,IF(S133&lt;0.0501,15,IF(S133&lt;0.0751,10,IF(S133&lt;=0.1,5,IF(S133&gt;0.1,0,)))))))))</f>
        <v/>
      </c>
      <c r="U133" s="641" t="str">
        <f t="shared" si="209"/>
        <v/>
      </c>
      <c r="V133" s="643" t="str">
        <f t="shared" ref="V133" si="367">IF(F133="Nije ocijenjen","",IF(F133="Ocijenjen",IF(U133="",N133,IF(N133="",U133,((N133+U133)/2)))))</f>
        <v/>
      </c>
    </row>
    <row r="134" spans="2:22" ht="12.95" customHeight="1" thickBot="1" x14ac:dyDescent="0.25">
      <c r="B134" s="680"/>
      <c r="C134" s="648"/>
      <c r="D134" s="676"/>
      <c r="E134" s="648"/>
      <c r="F134" s="654"/>
      <c r="G134" s="106" t="s">
        <v>265</v>
      </c>
      <c r="H134" s="656"/>
      <c r="I134" s="656"/>
      <c r="J134" s="656"/>
      <c r="K134" s="656"/>
      <c r="L134" s="658"/>
      <c r="M134" s="658"/>
      <c r="N134" s="660" t="e">
        <f>IF(#REF!="Nije ocijenjen","",IF(#REF!="Ocijenjen",IF(B134+C134=0,"",IF(#REF!="Tužilac",IF(M134&lt;0.031,40,IF(M134&lt;0.061,30,IF(M134&lt;0.101,20,IF(M134&lt;=0.2,10,IF(M134&lt;=1,0,))))),IF(M134&lt;0.031,20,IF(M134&lt;0.061,15,IF(M134&lt;0.101,10,IF(M134&lt;=0.2,5,IF(M134&lt;=1,0,)))))))))</f>
        <v>#REF!</v>
      </c>
      <c r="O134" s="514"/>
      <c r="P134" s="514"/>
      <c r="Q134" s="514"/>
      <c r="R134" s="515" t="str">
        <f t="shared" si="200"/>
        <v/>
      </c>
      <c r="S134" s="516" t="str">
        <f t="shared" si="201"/>
        <v/>
      </c>
      <c r="T134" s="517" t="str">
        <f t="shared" ref="T134" si="368">IF(F133="Nije ocijenjen","",IF(F133="Ocijenjen",IF(O134+P134=0,"",IF(D133="Tužilac",IF(S134&lt;0.0301,50,IF(S134&lt;0.0601,40,IF(S134&lt;0.1001,25,IF(S134&lt;=0.2,15,IF(S134&gt;0.2,0,))))),IF(S134&lt;0.0301,20,IF(S134&lt;0.0601,15,IF(S134&lt;0.1001,10,IF(S134&lt;=0.2,5,IF(S134&gt;0.2,0,)))))))))</f>
        <v/>
      </c>
      <c r="U134" s="642" t="e">
        <f t="shared" si="212"/>
        <v>#VALUE!</v>
      </c>
      <c r="V134" s="644"/>
    </row>
    <row r="135" spans="2:22" ht="12.95" customHeight="1" x14ac:dyDescent="0.2">
      <c r="B135" s="679">
        <v>63</v>
      </c>
      <c r="C135" s="647" t="str">
        <f>IF('TABELA I'!B75="","",'TABELA I'!B75)</f>
        <v/>
      </c>
      <c r="D135" s="675"/>
      <c r="E135" s="647" t="str">
        <f>IF('TABELA I'!D75="","",'TABELA I'!D75)</f>
        <v/>
      </c>
      <c r="F135" s="653" t="s">
        <v>115</v>
      </c>
      <c r="G135" s="105" t="s">
        <v>298</v>
      </c>
      <c r="H135" s="655"/>
      <c r="I135" s="655"/>
      <c r="J135" s="655"/>
      <c r="K135" s="655"/>
      <c r="L135" s="657" t="str">
        <f t="shared" ref="L135" si="369">IF((H135+I135)=0,"",(H135+I135-J135-K135)/(H135+I135))</f>
        <v/>
      </c>
      <c r="M135" s="657" t="str">
        <f t="shared" ref="M135" si="370">IF((H135+I135)=0,"",(J135+K135)/(H135+I135))</f>
        <v/>
      </c>
      <c r="N135" s="659" t="str">
        <f t="shared" ref="N135" si="371">IF(F135="Nije ocijenjen","",IF(F135="Ocijenjen",IF(H135+I135=0,"",IF(D135="Tužilac",IF(M135&lt;0.0001,50,IF(M135&lt;0.0301,40,IF(M135&lt;0.0601,25,IF(M135&lt;=0.1,15,IF(M135&gt;0.1,0,))))),IF(M135&lt;0.0001,20,IF(M135&lt;0.0301,15,IF(M135&lt;0.0601,10,IF(M135&lt;=0.1,5,IF(M135&gt;0.1,0,)))))))))</f>
        <v/>
      </c>
      <c r="O135" s="510"/>
      <c r="P135" s="510"/>
      <c r="Q135" s="510"/>
      <c r="R135" s="511" t="str">
        <f t="shared" si="200"/>
        <v/>
      </c>
      <c r="S135" s="512" t="str">
        <f t="shared" si="201"/>
        <v/>
      </c>
      <c r="T135" s="513" t="str">
        <f t="shared" ref="T135" si="372">IF(F135="Nije ocijenjen","",IF(F135="Ocijenjen",IF(O135+P135=0,"",IF(D135="Tužilac",IF(S135&lt;0.0251,50,IF(S135&lt;0.0501,40,IF(S135&lt;0.0751,25,IF(S135&lt;=0.1,15,IF(S135&gt;0.1,0,))))),IF(S135&lt;0.0251,20,IF(S135&lt;0.0501,15,IF(S135&lt;0.0751,10,IF(S135&lt;=0.1,5,IF(S135&gt;0.1,0,)))))))))</f>
        <v/>
      </c>
      <c r="U135" s="641" t="str">
        <f t="shared" si="209"/>
        <v/>
      </c>
      <c r="V135" s="643" t="str">
        <f t="shared" ref="V135" si="373">IF(F135="Nije ocijenjen","",IF(F135="Ocijenjen",IF(U135="",N135,IF(N135="",U135,((N135+U135)/2)))))</f>
        <v/>
      </c>
    </row>
    <row r="136" spans="2:22" ht="12.95" customHeight="1" thickBot="1" x14ac:dyDescent="0.25">
      <c r="B136" s="680"/>
      <c r="C136" s="648"/>
      <c r="D136" s="676"/>
      <c r="E136" s="648"/>
      <c r="F136" s="654"/>
      <c r="G136" s="106" t="s">
        <v>265</v>
      </c>
      <c r="H136" s="656"/>
      <c r="I136" s="656"/>
      <c r="J136" s="656"/>
      <c r="K136" s="656"/>
      <c r="L136" s="658"/>
      <c r="M136" s="658"/>
      <c r="N136" s="660" t="e">
        <f>IF(#REF!="Nije ocijenjen","",IF(#REF!="Ocijenjen",IF(B136+C136=0,"",IF(#REF!="Tužilac",IF(M136&lt;0.031,40,IF(M136&lt;0.061,30,IF(M136&lt;0.101,20,IF(M136&lt;=0.2,10,IF(M136&lt;=1,0,))))),IF(M136&lt;0.031,20,IF(M136&lt;0.061,15,IF(M136&lt;0.101,10,IF(M136&lt;=0.2,5,IF(M136&lt;=1,0,)))))))))</f>
        <v>#REF!</v>
      </c>
      <c r="O136" s="514"/>
      <c r="P136" s="514"/>
      <c r="Q136" s="514"/>
      <c r="R136" s="515" t="str">
        <f t="shared" si="200"/>
        <v/>
      </c>
      <c r="S136" s="516" t="str">
        <f t="shared" si="201"/>
        <v/>
      </c>
      <c r="T136" s="517" t="str">
        <f t="shared" ref="T136" si="374">IF(F135="Nije ocijenjen","",IF(F135="Ocijenjen",IF(O136+P136=0,"",IF(D135="Tužilac",IF(S136&lt;0.0301,50,IF(S136&lt;0.0601,40,IF(S136&lt;0.1001,25,IF(S136&lt;=0.2,15,IF(S136&gt;0.2,0,))))),IF(S136&lt;0.0301,20,IF(S136&lt;0.0601,15,IF(S136&lt;0.1001,10,IF(S136&lt;=0.2,5,IF(S136&gt;0.2,0,)))))))))</f>
        <v/>
      </c>
      <c r="U136" s="642" t="e">
        <f t="shared" si="212"/>
        <v>#VALUE!</v>
      </c>
      <c r="V136" s="644"/>
    </row>
    <row r="137" spans="2:22" ht="12.95" customHeight="1" x14ac:dyDescent="0.2">
      <c r="B137" s="679">
        <v>64</v>
      </c>
      <c r="C137" s="647" t="str">
        <f>IF('TABELA I'!B76="","",'TABELA I'!B76)</f>
        <v/>
      </c>
      <c r="D137" s="675"/>
      <c r="E137" s="647" t="str">
        <f>IF('TABELA I'!D76="","",'TABELA I'!D76)</f>
        <v/>
      </c>
      <c r="F137" s="653" t="s">
        <v>115</v>
      </c>
      <c r="G137" s="105" t="s">
        <v>298</v>
      </c>
      <c r="H137" s="655"/>
      <c r="I137" s="655"/>
      <c r="J137" s="655"/>
      <c r="K137" s="655"/>
      <c r="L137" s="657" t="str">
        <f t="shared" ref="L137" si="375">IF((H137+I137)=0,"",(H137+I137-J137-K137)/(H137+I137))</f>
        <v/>
      </c>
      <c r="M137" s="657" t="str">
        <f t="shared" ref="M137" si="376">IF((H137+I137)=0,"",(J137+K137)/(H137+I137))</f>
        <v/>
      </c>
      <c r="N137" s="659" t="str">
        <f t="shared" ref="N137" si="377">IF(F137="Nije ocijenjen","",IF(F137="Ocijenjen",IF(H137+I137=0,"",IF(D137="Tužilac",IF(M137&lt;0.0001,50,IF(M137&lt;0.0301,40,IF(M137&lt;0.0601,25,IF(M137&lt;=0.1,15,IF(M137&gt;0.1,0,))))),IF(M137&lt;0.0001,20,IF(M137&lt;0.0301,15,IF(M137&lt;0.0601,10,IF(M137&lt;=0.1,5,IF(M137&gt;0.1,0,)))))))))</f>
        <v/>
      </c>
      <c r="O137" s="510"/>
      <c r="P137" s="510"/>
      <c r="Q137" s="510"/>
      <c r="R137" s="511" t="str">
        <f t="shared" si="200"/>
        <v/>
      </c>
      <c r="S137" s="512" t="str">
        <f t="shared" si="201"/>
        <v/>
      </c>
      <c r="T137" s="513" t="str">
        <f t="shared" ref="T137" si="378">IF(F137="Nije ocijenjen","",IF(F137="Ocijenjen",IF(O137+P137=0,"",IF(D137="Tužilac",IF(S137&lt;0.0251,50,IF(S137&lt;0.0501,40,IF(S137&lt;0.0751,25,IF(S137&lt;=0.1,15,IF(S137&gt;0.1,0,))))),IF(S137&lt;0.0251,20,IF(S137&lt;0.0501,15,IF(S137&lt;0.0751,10,IF(S137&lt;=0.1,5,IF(S137&gt;0.1,0,)))))))))</f>
        <v/>
      </c>
      <c r="U137" s="641" t="str">
        <f t="shared" si="209"/>
        <v/>
      </c>
      <c r="V137" s="643" t="str">
        <f t="shared" ref="V137" si="379">IF(F137="Nije ocijenjen","",IF(F137="Ocijenjen",IF(U137="",N137,IF(N137="",U137,((N137+U137)/2)))))</f>
        <v/>
      </c>
    </row>
    <row r="138" spans="2:22" ht="12.95" customHeight="1" thickBot="1" x14ac:dyDescent="0.25">
      <c r="B138" s="680"/>
      <c r="C138" s="648"/>
      <c r="D138" s="676"/>
      <c r="E138" s="648"/>
      <c r="F138" s="654"/>
      <c r="G138" s="106" t="s">
        <v>265</v>
      </c>
      <c r="H138" s="656"/>
      <c r="I138" s="656"/>
      <c r="J138" s="656"/>
      <c r="K138" s="656"/>
      <c r="L138" s="658"/>
      <c r="M138" s="658"/>
      <c r="N138" s="660" t="e">
        <f>IF(#REF!="Nije ocijenjen","",IF(#REF!="Ocijenjen",IF(B138+C138=0,"",IF(#REF!="Tužilac",IF(M138&lt;0.031,40,IF(M138&lt;0.061,30,IF(M138&lt;0.101,20,IF(M138&lt;=0.2,10,IF(M138&lt;=1,0,))))),IF(M138&lt;0.031,20,IF(M138&lt;0.061,15,IF(M138&lt;0.101,10,IF(M138&lt;=0.2,5,IF(M138&lt;=1,0,)))))))))</f>
        <v>#REF!</v>
      </c>
      <c r="O138" s="514"/>
      <c r="P138" s="514"/>
      <c r="Q138" s="514"/>
      <c r="R138" s="515" t="str">
        <f t="shared" si="200"/>
        <v/>
      </c>
      <c r="S138" s="516" t="str">
        <f t="shared" si="201"/>
        <v/>
      </c>
      <c r="T138" s="517" t="str">
        <f t="shared" ref="T138" si="380">IF(F137="Nije ocijenjen","",IF(F137="Ocijenjen",IF(O138+P138=0,"",IF(D137="Tužilac",IF(S138&lt;0.0301,50,IF(S138&lt;0.0601,40,IF(S138&lt;0.1001,25,IF(S138&lt;=0.2,15,IF(S138&gt;0.2,0,))))),IF(S138&lt;0.0301,20,IF(S138&lt;0.0601,15,IF(S138&lt;0.1001,10,IF(S138&lt;=0.2,5,IF(S138&gt;0.2,0,)))))))))</f>
        <v/>
      </c>
      <c r="U138" s="642" t="e">
        <f t="shared" si="212"/>
        <v>#VALUE!</v>
      </c>
      <c r="V138" s="644"/>
    </row>
    <row r="139" spans="2:22" ht="12.95" customHeight="1" x14ac:dyDescent="0.2">
      <c r="B139" s="679">
        <v>65</v>
      </c>
      <c r="C139" s="647" t="str">
        <f>IF('TABELA I'!B77="","",'TABELA I'!B77)</f>
        <v/>
      </c>
      <c r="D139" s="675"/>
      <c r="E139" s="647" t="str">
        <f>IF('TABELA I'!D77="","",'TABELA I'!D77)</f>
        <v/>
      </c>
      <c r="F139" s="653" t="s">
        <v>115</v>
      </c>
      <c r="G139" s="105" t="s">
        <v>298</v>
      </c>
      <c r="H139" s="655"/>
      <c r="I139" s="655"/>
      <c r="J139" s="655"/>
      <c r="K139" s="655"/>
      <c r="L139" s="657" t="str">
        <f t="shared" ref="L139" si="381">IF((H139+I139)=0,"",(H139+I139-J139-K139)/(H139+I139))</f>
        <v/>
      </c>
      <c r="M139" s="657" t="str">
        <f t="shared" ref="M139" si="382">IF((H139+I139)=0,"",(J139+K139)/(H139+I139))</f>
        <v/>
      </c>
      <c r="N139" s="659" t="str">
        <f t="shared" ref="N139" si="383">IF(F139="Nije ocijenjen","",IF(F139="Ocijenjen",IF(H139+I139=0,"",IF(D139="Tužilac",IF(M139&lt;0.0001,50,IF(M139&lt;0.0301,40,IF(M139&lt;0.0601,25,IF(M139&lt;=0.1,15,IF(M139&gt;0.1,0,))))),IF(M139&lt;0.0001,20,IF(M139&lt;0.0301,15,IF(M139&lt;0.0601,10,IF(M139&lt;=0.1,5,IF(M139&gt;0.1,0,)))))))))</f>
        <v/>
      </c>
      <c r="O139" s="510"/>
      <c r="P139" s="510"/>
      <c r="Q139" s="510"/>
      <c r="R139" s="511" t="str">
        <f t="shared" si="200"/>
        <v/>
      </c>
      <c r="S139" s="512" t="str">
        <f t="shared" si="201"/>
        <v/>
      </c>
      <c r="T139" s="513" t="str">
        <f t="shared" ref="T139" si="384">IF(F139="Nije ocijenjen","",IF(F139="Ocijenjen",IF(O139+P139=0,"",IF(D139="Tužilac",IF(S139&lt;0.0251,50,IF(S139&lt;0.0501,40,IF(S139&lt;0.0751,25,IF(S139&lt;=0.1,15,IF(S139&gt;0.1,0,))))),IF(S139&lt;0.0251,20,IF(S139&lt;0.0501,15,IF(S139&lt;0.0751,10,IF(S139&lt;=0.1,5,IF(S139&gt;0.1,0,)))))))))</f>
        <v/>
      </c>
      <c r="U139" s="641" t="str">
        <f t="shared" si="209"/>
        <v/>
      </c>
      <c r="V139" s="643" t="str">
        <f t="shared" ref="V139" si="385">IF(F139="Nije ocijenjen","",IF(F139="Ocijenjen",IF(U139="",N139,IF(N139="",U139,((N139+U139)/2)))))</f>
        <v/>
      </c>
    </row>
    <row r="140" spans="2:22" ht="12.95" customHeight="1" thickBot="1" x14ac:dyDescent="0.25">
      <c r="B140" s="680"/>
      <c r="C140" s="648"/>
      <c r="D140" s="676"/>
      <c r="E140" s="648"/>
      <c r="F140" s="654"/>
      <c r="G140" s="106" t="s">
        <v>265</v>
      </c>
      <c r="H140" s="656"/>
      <c r="I140" s="656"/>
      <c r="J140" s="656"/>
      <c r="K140" s="656"/>
      <c r="L140" s="658"/>
      <c r="M140" s="658"/>
      <c r="N140" s="660" t="e">
        <f>IF(#REF!="Nije ocijenjen","",IF(#REF!="Ocijenjen",IF(B140+C140=0,"",IF(#REF!="Tužilac",IF(M140&lt;0.031,40,IF(M140&lt;0.061,30,IF(M140&lt;0.101,20,IF(M140&lt;=0.2,10,IF(M140&lt;=1,0,))))),IF(M140&lt;0.031,20,IF(M140&lt;0.061,15,IF(M140&lt;0.101,10,IF(M140&lt;=0.2,5,IF(M140&lt;=1,0,)))))))))</f>
        <v>#REF!</v>
      </c>
      <c r="O140" s="514"/>
      <c r="P140" s="514"/>
      <c r="Q140" s="514"/>
      <c r="R140" s="515" t="str">
        <f t="shared" si="200"/>
        <v/>
      </c>
      <c r="S140" s="516" t="str">
        <f t="shared" si="201"/>
        <v/>
      </c>
      <c r="T140" s="517" t="str">
        <f t="shared" ref="T140" si="386">IF(F139="Nije ocijenjen","",IF(F139="Ocijenjen",IF(O140+P140=0,"",IF(D139="Tužilac",IF(S140&lt;0.0301,50,IF(S140&lt;0.0601,40,IF(S140&lt;0.1001,25,IF(S140&lt;=0.2,15,IF(S140&gt;0.2,0,))))),IF(S140&lt;0.0301,20,IF(S140&lt;0.0601,15,IF(S140&lt;0.1001,10,IF(S140&lt;=0.2,5,IF(S140&gt;0.2,0,)))))))))</f>
        <v/>
      </c>
      <c r="U140" s="642" t="e">
        <f t="shared" si="212"/>
        <v>#VALUE!</v>
      </c>
      <c r="V140" s="644"/>
    </row>
    <row r="141" spans="2:22" ht="12.95" customHeight="1" x14ac:dyDescent="0.2">
      <c r="B141" s="683"/>
      <c r="C141" s="685"/>
      <c r="D141" s="689" t="s">
        <v>79</v>
      </c>
      <c r="E141" s="689"/>
      <c r="F141" s="691" t="s">
        <v>115</v>
      </c>
      <c r="G141" s="107"/>
      <c r="H141" s="719"/>
      <c r="I141" s="719"/>
      <c r="J141" s="719"/>
      <c r="K141" s="719"/>
      <c r="L141" s="721"/>
      <c r="M141" s="721"/>
      <c r="N141" s="723"/>
      <c r="O141" s="719"/>
      <c r="P141" s="719"/>
      <c r="Q141" s="719"/>
      <c r="R141" s="751"/>
      <c r="S141" s="751"/>
      <c r="T141" s="497"/>
      <c r="U141" s="693"/>
      <c r="V141" s="643" t="str">
        <f>IF(F141="Nije ocijenjen","",IF(F141="Ocijenjen prema članu 29. stav 4. Kriterija",14,))</f>
        <v/>
      </c>
    </row>
    <row r="142" spans="2:22" ht="12.95" customHeight="1" thickBot="1" x14ac:dyDescent="0.25">
      <c r="B142" s="684"/>
      <c r="C142" s="686"/>
      <c r="D142" s="690"/>
      <c r="E142" s="690"/>
      <c r="F142" s="692"/>
      <c r="G142" s="108"/>
      <c r="H142" s="720"/>
      <c r="I142" s="720"/>
      <c r="J142" s="720"/>
      <c r="K142" s="720"/>
      <c r="L142" s="722"/>
      <c r="M142" s="722"/>
      <c r="N142" s="724"/>
      <c r="O142" s="720"/>
      <c r="P142" s="720"/>
      <c r="Q142" s="720"/>
      <c r="R142" s="752"/>
      <c r="S142" s="752"/>
      <c r="T142" s="498"/>
      <c r="U142" s="694"/>
      <c r="V142" s="644"/>
    </row>
    <row r="143" spans="2:22" ht="12.95" customHeight="1" x14ac:dyDescent="0.2">
      <c r="B143" s="683"/>
      <c r="C143" s="685"/>
      <c r="D143" s="687" t="s">
        <v>68</v>
      </c>
      <c r="E143" s="689"/>
      <c r="F143" s="691" t="s">
        <v>115</v>
      </c>
      <c r="G143" s="107"/>
      <c r="H143" s="719"/>
      <c r="I143" s="719"/>
      <c r="J143" s="719"/>
      <c r="K143" s="719"/>
      <c r="L143" s="721"/>
      <c r="M143" s="721"/>
      <c r="N143" s="723"/>
      <c r="O143" s="719"/>
      <c r="P143" s="719"/>
      <c r="Q143" s="719"/>
      <c r="R143" s="751"/>
      <c r="S143" s="751"/>
      <c r="T143" s="497"/>
      <c r="U143" s="693"/>
      <c r="V143" s="643" t="str">
        <f>IF(F143="Nije ocijenjen","",IF(F143="Ocijenjen prema članu 29. stav 4. Kriterija",20,))</f>
        <v/>
      </c>
    </row>
    <row r="144" spans="2:22" ht="12.95" customHeight="1" thickBot="1" x14ac:dyDescent="0.25">
      <c r="B144" s="684"/>
      <c r="C144" s="686"/>
      <c r="D144" s="688"/>
      <c r="E144" s="690"/>
      <c r="F144" s="692"/>
      <c r="G144" s="108"/>
      <c r="H144" s="720"/>
      <c r="I144" s="720"/>
      <c r="J144" s="720"/>
      <c r="K144" s="720"/>
      <c r="L144" s="722"/>
      <c r="M144" s="722"/>
      <c r="N144" s="724"/>
      <c r="O144" s="720"/>
      <c r="P144" s="720"/>
      <c r="Q144" s="720"/>
      <c r="R144" s="752"/>
      <c r="S144" s="752"/>
      <c r="T144" s="498"/>
      <c r="U144" s="694"/>
      <c r="V144" s="644"/>
    </row>
    <row r="145" spans="2:22" ht="12.95" customHeight="1" x14ac:dyDescent="0.2">
      <c r="B145" s="683"/>
      <c r="C145" s="685"/>
      <c r="D145" s="687" t="s">
        <v>208</v>
      </c>
      <c r="E145" s="689"/>
      <c r="F145" s="691" t="s">
        <v>115</v>
      </c>
      <c r="G145" s="107"/>
      <c r="H145" s="719"/>
      <c r="I145" s="719"/>
      <c r="J145" s="719"/>
      <c r="K145" s="719"/>
      <c r="L145" s="721"/>
      <c r="M145" s="721"/>
      <c r="N145" s="723"/>
      <c r="O145" s="719"/>
      <c r="P145" s="719"/>
      <c r="Q145" s="719"/>
      <c r="R145" s="751"/>
      <c r="S145" s="751"/>
      <c r="T145" s="497"/>
      <c r="U145" s="693"/>
      <c r="V145" s="643" t="str">
        <f>IF(F145="Nije ocijenjen","",IF(F145="Ocijenjen prema članu 29. stav 4. Kriterija",20,))</f>
        <v/>
      </c>
    </row>
    <row r="146" spans="2:22" ht="12.95" customHeight="1" thickBot="1" x14ac:dyDescent="0.25">
      <c r="B146" s="684"/>
      <c r="C146" s="686"/>
      <c r="D146" s="688"/>
      <c r="E146" s="690"/>
      <c r="F146" s="692"/>
      <c r="G146" s="108"/>
      <c r="H146" s="720"/>
      <c r="I146" s="720"/>
      <c r="J146" s="720"/>
      <c r="K146" s="720"/>
      <c r="L146" s="722"/>
      <c r="M146" s="722"/>
      <c r="N146" s="724"/>
      <c r="O146" s="720"/>
      <c r="P146" s="720"/>
      <c r="Q146" s="720"/>
      <c r="R146" s="752"/>
      <c r="S146" s="752"/>
      <c r="T146" s="498"/>
      <c r="U146" s="694"/>
      <c r="V146" s="644"/>
    </row>
    <row r="147" spans="2:22" ht="12.95" customHeight="1" x14ac:dyDescent="0.2">
      <c r="B147" s="683"/>
      <c r="C147" s="685"/>
      <c r="D147" s="717" t="s">
        <v>266</v>
      </c>
      <c r="E147" s="689"/>
      <c r="F147" s="691" t="s">
        <v>115</v>
      </c>
      <c r="G147" s="107"/>
      <c r="H147" s="719"/>
      <c r="I147" s="719"/>
      <c r="J147" s="719"/>
      <c r="K147" s="719"/>
      <c r="L147" s="721"/>
      <c r="M147" s="721"/>
      <c r="N147" s="723"/>
      <c r="O147" s="719"/>
      <c r="P147" s="719"/>
      <c r="Q147" s="719"/>
      <c r="R147" s="751"/>
      <c r="S147" s="751"/>
      <c r="T147" s="497"/>
      <c r="U147" s="693"/>
      <c r="V147" s="643" t="str">
        <f>IF(F147="Nije ocijenjen","",IF(F147="Ocijenjen prema članu 30. stav 3. Kriterija",50,))</f>
        <v/>
      </c>
    </row>
    <row r="148" spans="2:22" ht="12.95" customHeight="1" thickBot="1" x14ac:dyDescent="0.25">
      <c r="B148" s="684"/>
      <c r="C148" s="686"/>
      <c r="D148" s="718"/>
      <c r="E148" s="690"/>
      <c r="F148" s="692"/>
      <c r="G148" s="108"/>
      <c r="H148" s="720"/>
      <c r="I148" s="720"/>
      <c r="J148" s="720"/>
      <c r="K148" s="720"/>
      <c r="L148" s="722"/>
      <c r="M148" s="722"/>
      <c r="N148" s="724"/>
      <c r="O148" s="720"/>
      <c r="P148" s="720"/>
      <c r="Q148" s="720"/>
      <c r="R148" s="752"/>
      <c r="S148" s="752"/>
      <c r="T148" s="498"/>
      <c r="U148" s="694"/>
      <c r="V148" s="644"/>
    </row>
    <row r="149" spans="2:22" ht="12.95" customHeight="1" thickBot="1" x14ac:dyDescent="0.25">
      <c r="H149" s="120"/>
      <c r="I149" s="120"/>
      <c r="J149" s="120"/>
      <c r="K149" s="120"/>
      <c r="L149" s="518"/>
      <c r="M149" s="518"/>
      <c r="N149" s="519"/>
      <c r="O149" s="120"/>
      <c r="P149" s="120"/>
      <c r="Q149" s="120"/>
      <c r="R149" s="518"/>
      <c r="S149" s="520"/>
      <c r="T149" s="520"/>
      <c r="U149" s="519"/>
      <c r="V149" s="521"/>
    </row>
    <row r="150" spans="2:22" ht="15" customHeight="1" x14ac:dyDescent="0.2">
      <c r="B150" s="709" t="s">
        <v>288</v>
      </c>
      <c r="C150" s="710"/>
      <c r="D150" s="710"/>
      <c r="E150" s="710"/>
      <c r="F150" s="710"/>
      <c r="G150" s="105" t="s">
        <v>298</v>
      </c>
      <c r="H150" s="753">
        <f>SUM(H11:H148)</f>
        <v>0</v>
      </c>
      <c r="I150" s="753">
        <f t="shared" ref="I150:K150" si="387">SUM(I11:I148)</f>
        <v>0</v>
      </c>
      <c r="J150" s="753">
        <f t="shared" si="387"/>
        <v>0</v>
      </c>
      <c r="K150" s="753">
        <f t="shared" si="387"/>
        <v>0</v>
      </c>
      <c r="L150" s="657" t="str">
        <f>IF((H150+I150)=0,"",(H150+I150-J150-K150)/(H150+I150))</f>
        <v/>
      </c>
      <c r="M150" s="657" t="str">
        <f>IF((H150+I150)=0,"",(J150+K150)/(H150+I150))</f>
        <v/>
      </c>
      <c r="N150" s="659" t="str">
        <f>IF(H150+I150=0,"",IF(M150&lt;0.0001,15,IF(M150&lt;0.0301,12,IF(M150&lt;0.0601,8,IF(M150&lt;=0.1,4,IF(M150&gt;1,0,))))))</f>
        <v/>
      </c>
      <c r="O150" s="522">
        <f>O11+O13+O15+O17+O19+O21+O23+O25+O27+O29+O31+O33+O35+O37+O39+O41+O43+O45+O47+O49+O51+O53+O55+O57+O59+O61+O63+O65+O67+O69+O71+O73+O75+O77+O79+O81+O83+O85+O87+O89+O91+O93+O95+O97+O99+O101+O103+O105+O107+O109+O111+O113+O115+O117+O119+O121+O123+O125+O127+O129+O131+O133+O135+O137+O139</f>
        <v>0</v>
      </c>
      <c r="P150" s="522">
        <f t="shared" ref="P150:Q151" si="388">P11+P13+P15+P17+P19+P21+P23+P25+P27+P29+P31+P33+P35+P37+P39+P41+P43+P45+P47+P49+P51+P53+P55+P57+P59+P61+P63+P65+P67+P69+P71+P73+P75+P77+P79+P81+P83+P85+P87+P89+P91+P93+P95+P97+P99+P101+P103+P105+P107+P109+P111+P113+P115+P117+P119+P121+P123+P125+P127+P129+P131+P133+P135+P137+P139</f>
        <v>0</v>
      </c>
      <c r="Q150" s="522">
        <f t="shared" si="388"/>
        <v>0</v>
      </c>
      <c r="R150" s="523" t="str">
        <f>IF(O150+P150=0,"",(O150+P150-Q150)/(O150+P150))</f>
        <v/>
      </c>
      <c r="S150" s="523" t="str">
        <f>IF(O150+P150=0,"",(Q150)/(O150+P150))</f>
        <v/>
      </c>
      <c r="T150" s="524" t="str">
        <f>IF(O150+P150=0,"",IF(S150&lt;0.0251,15,IF(S150&lt;0.0501,12,IF(S150&lt;0.0751,8,IF(S150&lt;=0.1,4,IF(SL150&gt;1,0,))))))</f>
        <v/>
      </c>
      <c r="U150" s="641" t="str">
        <f>IF(O151+P151=0,T150,IF(O150+P150=0,T151,(T150+T151)/2))</f>
        <v/>
      </c>
      <c r="V150" s="643" t="str">
        <f>IF(U150="",N150,IF(N150="",U150,((N150+U150)/2)))</f>
        <v/>
      </c>
    </row>
    <row r="151" spans="2:22" ht="15" customHeight="1" thickBot="1" x14ac:dyDescent="0.25">
      <c r="B151" s="711"/>
      <c r="C151" s="712"/>
      <c r="D151" s="712"/>
      <c r="E151" s="712"/>
      <c r="F151" s="712"/>
      <c r="G151" s="106" t="s">
        <v>265</v>
      </c>
      <c r="H151" s="754"/>
      <c r="I151" s="754"/>
      <c r="J151" s="754"/>
      <c r="K151" s="754"/>
      <c r="L151" s="658"/>
      <c r="M151" s="658"/>
      <c r="N151" s="660"/>
      <c r="O151" s="525">
        <f>O12+O14+O16+O18+O20+O22+O24+O26+O28+O30+O32+O34+O36+O38+O40+O42+O44+O46+O48+O50+O52+O54+O56+O58+O60+O62+O64+O66+O68+O70+O72+O74+O76+O78+O80+O82+O84+O86+O88+O90+O92+O94+O96+O98+O100+O102+O104+O106+O108+O110+O112+O114+O116+O118+O120+O122+O124+O126+O128+O130+O132+O134+O136+O138+O140</f>
        <v>0</v>
      </c>
      <c r="P151" s="525">
        <f t="shared" si="388"/>
        <v>0</v>
      </c>
      <c r="Q151" s="525">
        <f t="shared" si="388"/>
        <v>0</v>
      </c>
      <c r="R151" s="526" t="str">
        <f>IF(O151+P151=0,"",(O151+P151-Q151/2)/(O151+P151))</f>
        <v/>
      </c>
      <c r="S151" s="526" t="str">
        <f>IF(O151+P151=0,"",(Q151/2)/(O151+P151))</f>
        <v/>
      </c>
      <c r="T151" s="527" t="str">
        <f>IF(O151+P151=0,"",IF(S151&lt;0.0301,15,IF(S151&lt;0.0601,12,IF(S151&lt;0.1001,8,IF(S151&lt;=0.2,4,IF(SL151&gt;2,0,))))))</f>
        <v/>
      </c>
      <c r="U151" s="642">
        <f t="shared" ref="U151" si="389">+(T148+U149)/2</f>
        <v>0</v>
      </c>
      <c r="V151" s="644"/>
    </row>
    <row r="152" spans="2:22" s="113" customFormat="1" ht="30" customHeight="1" thickBot="1" x14ac:dyDescent="0.25">
      <c r="B152" s="699" t="s">
        <v>194</v>
      </c>
      <c r="C152" s="700"/>
      <c r="D152" s="700"/>
      <c r="E152" s="700"/>
      <c r="F152" s="700"/>
      <c r="G152" s="109"/>
      <c r="H152" s="528">
        <f t="shared" ref="H152:K152" si="390">H150</f>
        <v>0</v>
      </c>
      <c r="I152" s="528">
        <f t="shared" si="390"/>
        <v>0</v>
      </c>
      <c r="J152" s="528">
        <f t="shared" si="390"/>
        <v>0</v>
      </c>
      <c r="K152" s="528">
        <f t="shared" si="390"/>
        <v>0</v>
      </c>
      <c r="L152" s="529" t="str">
        <f>IF((H150+I150)=0,"",(H150+I150-J150-K150)/(H150+I150))</f>
        <v/>
      </c>
      <c r="M152" s="529" t="str">
        <f>IF((H150+I150)=0,"",(J150+K150)/(H150+I150))</f>
        <v/>
      </c>
      <c r="N152" s="109"/>
      <c r="O152" s="528">
        <f>O150+O151</f>
        <v>0</v>
      </c>
      <c r="P152" s="528">
        <f t="shared" ref="P152:Q152" si="391">P150+P151</f>
        <v>0</v>
      </c>
      <c r="Q152" s="528">
        <f t="shared" si="391"/>
        <v>0</v>
      </c>
      <c r="R152" s="110" t="str">
        <f>IF((O152+P152)=0,"",(O152+P152-Q150-Q151/2)/(O152+P152))</f>
        <v/>
      </c>
      <c r="S152" s="111" t="str">
        <f>IF(O152+P152=0,"",(Q150+Q151/2)/(O152+P152))</f>
        <v/>
      </c>
      <c r="T152" s="530"/>
      <c r="U152" s="112"/>
      <c r="V152" s="531"/>
    </row>
    <row r="153" spans="2:22" x14ac:dyDescent="0.2">
      <c r="B153" s="114"/>
      <c r="C153" s="114"/>
      <c r="D153" s="114"/>
      <c r="E153" s="114"/>
      <c r="F153" s="114"/>
      <c r="U153" s="115"/>
    </row>
    <row r="154" spans="2:22" x14ac:dyDescent="0.2">
      <c r="B154" s="114"/>
      <c r="C154" s="114"/>
      <c r="D154" s="114"/>
      <c r="E154" s="114"/>
      <c r="F154" s="114"/>
      <c r="U154" s="116"/>
    </row>
    <row r="155" spans="2:22" ht="18" x14ac:dyDescent="0.2">
      <c r="B155" s="373" t="s">
        <v>210</v>
      </c>
      <c r="C155" s="114"/>
      <c r="D155" s="114"/>
      <c r="E155" s="114"/>
      <c r="F155" s="114"/>
      <c r="U155" s="116"/>
    </row>
    <row r="156" spans="2:22" ht="6.75" customHeight="1" thickBot="1" x14ac:dyDescent="0.25">
      <c r="B156" s="114"/>
      <c r="C156" s="114"/>
      <c r="D156" s="114"/>
      <c r="E156" s="114"/>
      <c r="F156" s="114"/>
      <c r="U156" s="116"/>
    </row>
    <row r="157" spans="2:22" ht="15" customHeight="1" thickBot="1" x14ac:dyDescent="0.25">
      <c r="B157" s="296" t="s">
        <v>196</v>
      </c>
      <c r="C157" s="297"/>
      <c r="D157" s="297"/>
      <c r="E157" s="298"/>
      <c r="F157" s="114"/>
      <c r="U157" s="116"/>
    </row>
    <row r="158" spans="2:22" ht="15" customHeight="1" x14ac:dyDescent="0.2">
      <c r="B158" s="701">
        <v>1</v>
      </c>
      <c r="C158" s="703"/>
      <c r="D158" s="705" t="s">
        <v>79</v>
      </c>
      <c r="E158" s="665"/>
      <c r="F158" s="653" t="s">
        <v>189</v>
      </c>
      <c r="G158" s="105" t="s">
        <v>298</v>
      </c>
      <c r="H158" s="655"/>
      <c r="I158" s="655"/>
      <c r="J158" s="655"/>
      <c r="K158" s="655"/>
      <c r="L158" s="657"/>
      <c r="M158" s="657"/>
      <c r="N158" s="659"/>
      <c r="O158" s="510"/>
      <c r="P158" s="510"/>
      <c r="Q158" s="510"/>
      <c r="R158" s="511"/>
      <c r="S158" s="512"/>
      <c r="T158" s="513"/>
      <c r="U158" s="707"/>
      <c r="V158" s="643"/>
    </row>
    <row r="159" spans="2:22" ht="15" customHeight="1" thickBot="1" x14ac:dyDescent="0.25">
      <c r="B159" s="702"/>
      <c r="C159" s="704"/>
      <c r="D159" s="706"/>
      <c r="E159" s="666"/>
      <c r="F159" s="654"/>
      <c r="G159" s="106" t="s">
        <v>265</v>
      </c>
      <c r="H159" s="656"/>
      <c r="I159" s="656"/>
      <c r="J159" s="656"/>
      <c r="K159" s="656"/>
      <c r="L159" s="658"/>
      <c r="M159" s="658"/>
      <c r="N159" s="660"/>
      <c r="O159" s="514"/>
      <c r="P159" s="514"/>
      <c r="Q159" s="514"/>
      <c r="R159" s="515"/>
      <c r="S159" s="516"/>
      <c r="T159" s="517"/>
      <c r="U159" s="708"/>
      <c r="V159" s="644"/>
    </row>
    <row r="160" spans="2:22" ht="15" customHeight="1" thickBot="1" x14ac:dyDescent="0.25">
      <c r="B160" s="296" t="s">
        <v>197</v>
      </c>
      <c r="C160" s="297"/>
      <c r="D160" s="297"/>
      <c r="E160" s="298"/>
      <c r="F160" s="114"/>
      <c r="H160" s="120"/>
      <c r="I160" s="120"/>
      <c r="J160" s="120"/>
      <c r="K160" s="120"/>
      <c r="L160" s="518"/>
      <c r="M160" s="518"/>
      <c r="N160" s="116"/>
      <c r="O160" s="120"/>
      <c r="P160" s="120"/>
      <c r="Q160" s="120"/>
      <c r="R160" s="518"/>
      <c r="S160" s="520"/>
      <c r="T160" s="520"/>
      <c r="U160" s="519"/>
      <c r="V160" s="521"/>
    </row>
    <row r="161" spans="2:22" ht="15" customHeight="1" x14ac:dyDescent="0.2">
      <c r="B161" s="671">
        <f>+B158</f>
        <v>1</v>
      </c>
      <c r="C161" s="673">
        <f>+C158</f>
        <v>0</v>
      </c>
      <c r="D161" s="675" t="s">
        <v>266</v>
      </c>
      <c r="E161" s="651"/>
      <c r="F161" s="653" t="s">
        <v>115</v>
      </c>
      <c r="G161" s="105" t="s">
        <v>298</v>
      </c>
      <c r="H161" s="655"/>
      <c r="I161" s="655"/>
      <c r="J161" s="655"/>
      <c r="K161" s="655"/>
      <c r="L161" s="657"/>
      <c r="M161" s="657"/>
      <c r="N161" s="659"/>
      <c r="O161" s="510"/>
      <c r="P161" s="510"/>
      <c r="Q161" s="510"/>
      <c r="R161" s="511"/>
      <c r="S161" s="512"/>
      <c r="T161" s="513"/>
      <c r="U161" s="641"/>
      <c r="V161" s="643"/>
    </row>
    <row r="162" spans="2:22" ht="15" customHeight="1" thickBot="1" x14ac:dyDescent="0.25">
      <c r="B162" s="672"/>
      <c r="C162" s="674"/>
      <c r="D162" s="676"/>
      <c r="E162" s="652"/>
      <c r="F162" s="654"/>
      <c r="G162" s="106" t="s">
        <v>265</v>
      </c>
      <c r="H162" s="656"/>
      <c r="I162" s="656"/>
      <c r="J162" s="656"/>
      <c r="K162" s="656"/>
      <c r="L162" s="658"/>
      <c r="M162" s="658"/>
      <c r="N162" s="660"/>
      <c r="O162" s="514"/>
      <c r="P162" s="514"/>
      <c r="Q162" s="514"/>
      <c r="R162" s="515"/>
      <c r="S162" s="516"/>
      <c r="T162" s="517"/>
      <c r="U162" s="642"/>
      <c r="V162" s="644"/>
    </row>
    <row r="163" spans="2:22" ht="15" customHeight="1" thickBot="1" x14ac:dyDescent="0.25">
      <c r="B163" s="295" t="s">
        <v>195</v>
      </c>
      <c r="C163" s="114"/>
      <c r="D163" s="114"/>
      <c r="E163" s="114"/>
      <c r="F163" s="114"/>
      <c r="H163" s="120"/>
      <c r="I163" s="120"/>
      <c r="J163" s="120"/>
      <c r="K163" s="120"/>
      <c r="L163" s="518"/>
      <c r="M163" s="518"/>
      <c r="N163" s="116"/>
      <c r="O163" s="120"/>
      <c r="P163" s="120"/>
      <c r="Q163" s="120"/>
      <c r="R163" s="518"/>
      <c r="S163" s="520"/>
      <c r="T163" s="520"/>
      <c r="U163" s="519"/>
      <c r="V163" s="521"/>
    </row>
    <row r="164" spans="2:22" ht="15" customHeight="1" x14ac:dyDescent="0.2">
      <c r="B164" s="713">
        <f>+B158</f>
        <v>1</v>
      </c>
      <c r="C164" s="715">
        <f>+C158</f>
        <v>0</v>
      </c>
      <c r="D164" s="705" t="s">
        <v>79</v>
      </c>
      <c r="E164" s="665"/>
      <c r="F164" s="653" t="s">
        <v>189</v>
      </c>
      <c r="G164" s="105" t="s">
        <v>298</v>
      </c>
      <c r="H164" s="681">
        <f>+H158+H161</f>
        <v>0</v>
      </c>
      <c r="I164" s="681">
        <f t="shared" ref="I164:K164" si="392">+I158+I161</f>
        <v>0</v>
      </c>
      <c r="J164" s="681">
        <f t="shared" si="392"/>
        <v>0</v>
      </c>
      <c r="K164" s="681">
        <f t="shared" si="392"/>
        <v>0</v>
      </c>
      <c r="L164" s="657" t="str">
        <f>IF((H164+I164)=0,"",(H164+I164-J164-K164)/(H164+I164))</f>
        <v/>
      </c>
      <c r="M164" s="657" t="str">
        <f>IF((H164+I164)=0,"",(J164+K164)/(H164+I164))</f>
        <v/>
      </c>
      <c r="N164" s="659" t="str">
        <f>IF(F164="Nije ocijenjen ili Nema obavezu neposredno raditi na predmetima","",IF(F164="Ocijenjen",IF(H164+I164=0,"",IF(M164&lt;0.0001,14,IF(M164&lt;0.0301,11,IF(M164&lt;0.0601,7,IF(M164&lt;=0.1,4,IF(M164&gt;1,0,))))))))</f>
        <v/>
      </c>
      <c r="O164" s="532">
        <f>O158+O161</f>
        <v>0</v>
      </c>
      <c r="P164" s="532">
        <f t="shared" ref="P164:Q165" si="393">P158+P161</f>
        <v>0</v>
      </c>
      <c r="Q164" s="532">
        <f t="shared" si="393"/>
        <v>0</v>
      </c>
      <c r="R164" s="511" t="str">
        <f>IF(O164+P164=0,"",(O164+P164-Q164)/(O164+P164))</f>
        <v/>
      </c>
      <c r="S164" s="512" t="str">
        <f>IF(O164+P164=0,"",(Q164)/(O164+P164))</f>
        <v/>
      </c>
      <c r="T164" s="513" t="str">
        <f>IF(F164="Nije ocijenjen ili Nema obavezu neposredno raditi na predmetima","",IF(F164="Ocijenjen",IF(O164+P164=0,"",IF(S164&lt;0.0251,14,IF(S164&lt;0.0501,11,IF(S164&lt;0.0751,7,IF(S164&lt;=0.1,4,IF(SL164&gt;1,0,))))))))</f>
        <v/>
      </c>
      <c r="U164" s="707" t="str">
        <f>IF(F164="Nije ocijenjen ili Nema obavezu neposredno raditi na predmetima","",IF(F164="Ocijenjen",IF(O165+P165=0,T164,IF(O164+P164=0,T165,(T164+T165)/2))))</f>
        <v/>
      </c>
      <c r="V164" s="643" t="str">
        <f>IF(F164="Nije ocijenjen ili Nema obavezu neposredno raditi na predmetima","",IF(F164="Ocijenjen",IF(U164="",N164,IF(N164="",U164,((N164+U164)/2)))))</f>
        <v/>
      </c>
    </row>
    <row r="165" spans="2:22" ht="15" customHeight="1" thickBot="1" x14ac:dyDescent="0.25">
      <c r="B165" s="714"/>
      <c r="C165" s="716"/>
      <c r="D165" s="706"/>
      <c r="E165" s="666"/>
      <c r="F165" s="654"/>
      <c r="G165" s="106" t="s">
        <v>265</v>
      </c>
      <c r="H165" s="682"/>
      <c r="I165" s="682"/>
      <c r="J165" s="682"/>
      <c r="K165" s="682"/>
      <c r="L165" s="658"/>
      <c r="M165" s="658"/>
      <c r="N165" s="660"/>
      <c r="O165" s="533">
        <f>O159+O162</f>
        <v>0</v>
      </c>
      <c r="P165" s="533">
        <f t="shared" si="393"/>
        <v>0</v>
      </c>
      <c r="Q165" s="533">
        <f>Q159+Q162</f>
        <v>0</v>
      </c>
      <c r="R165" s="515" t="str">
        <f>IF(O165+P165=0,"",(O165+P165-Q165)/(O165+P165))</f>
        <v/>
      </c>
      <c r="S165" s="516" t="str">
        <f>IF(O165+P165=0,"",(Q165)/(O165+P165))</f>
        <v/>
      </c>
      <c r="T165" s="517" t="str">
        <f>IF(F164="Nije ocijenjen ili Nema obavezu neposredno raditi na predmetima","",IF(F164="Ocijenjen",IF(O165+P165=0,"",IF(S165&lt;0.0301,14,IF(S165&lt;0.0601,11,IF(S165&lt;0.101,7,IF(S165&lt;=0.2,4,IF(SL165&gt;2,0,))))))))</f>
        <v/>
      </c>
      <c r="U165" s="708">
        <f>+(T162+U163)/2</f>
        <v>0</v>
      </c>
      <c r="V165" s="644"/>
    </row>
    <row r="166" spans="2:22" ht="15" customHeight="1" thickBot="1" x14ac:dyDescent="0.25">
      <c r="B166" s="114"/>
      <c r="C166" s="114"/>
      <c r="D166" s="114"/>
      <c r="E166" s="114"/>
      <c r="F166" s="114"/>
      <c r="H166" s="120"/>
      <c r="I166" s="120"/>
      <c r="J166" s="120"/>
      <c r="K166" s="120"/>
      <c r="L166" s="518"/>
      <c r="M166" s="518"/>
      <c r="N166" s="116"/>
      <c r="O166" s="120"/>
      <c r="P166" s="120"/>
      <c r="Q166" s="120"/>
      <c r="R166" s="518"/>
      <c r="S166" s="520"/>
      <c r="T166" s="520"/>
      <c r="U166" s="519"/>
      <c r="V166" s="521"/>
    </row>
    <row r="167" spans="2:22" ht="15" customHeight="1" thickBot="1" x14ac:dyDescent="0.25">
      <c r="B167" s="296" t="s">
        <v>216</v>
      </c>
      <c r="C167" s="297"/>
      <c r="D167" s="297"/>
      <c r="E167" s="298"/>
      <c r="F167" s="114"/>
      <c r="H167" s="120"/>
      <c r="I167" s="120"/>
      <c r="J167" s="120"/>
      <c r="K167" s="120"/>
      <c r="L167" s="518"/>
      <c r="M167" s="518"/>
      <c r="N167" s="116"/>
      <c r="O167" s="120"/>
      <c r="P167" s="120"/>
      <c r="Q167" s="120"/>
      <c r="R167" s="518"/>
      <c r="S167" s="520"/>
      <c r="T167" s="520"/>
      <c r="U167" s="519"/>
      <c r="V167" s="521"/>
    </row>
    <row r="168" spans="2:22" ht="15" customHeight="1" x14ac:dyDescent="0.2">
      <c r="B168" s="679">
        <v>2</v>
      </c>
      <c r="C168" s="647"/>
      <c r="D168" s="675" t="s">
        <v>208</v>
      </c>
      <c r="E168" s="651"/>
      <c r="F168" s="653" t="s">
        <v>115</v>
      </c>
      <c r="G168" s="105" t="s">
        <v>298</v>
      </c>
      <c r="H168" s="655"/>
      <c r="I168" s="655"/>
      <c r="J168" s="655"/>
      <c r="K168" s="655"/>
      <c r="L168" s="657"/>
      <c r="M168" s="657"/>
      <c r="N168" s="659"/>
      <c r="O168" s="510"/>
      <c r="P168" s="510"/>
      <c r="Q168" s="510"/>
      <c r="R168" s="511"/>
      <c r="S168" s="512"/>
      <c r="T168" s="513"/>
      <c r="U168" s="641"/>
      <c r="V168" s="643"/>
    </row>
    <row r="169" spans="2:22" ht="15" customHeight="1" thickBot="1" x14ac:dyDescent="0.25">
      <c r="B169" s="680"/>
      <c r="C169" s="648"/>
      <c r="D169" s="676"/>
      <c r="E169" s="652"/>
      <c r="F169" s="654"/>
      <c r="G169" s="106" t="s">
        <v>265</v>
      </c>
      <c r="H169" s="656"/>
      <c r="I169" s="656"/>
      <c r="J169" s="656"/>
      <c r="K169" s="656"/>
      <c r="L169" s="658"/>
      <c r="M169" s="658"/>
      <c r="N169" s="660"/>
      <c r="O169" s="514"/>
      <c r="P169" s="514"/>
      <c r="Q169" s="514"/>
      <c r="R169" s="515"/>
      <c r="S169" s="516"/>
      <c r="T169" s="517"/>
      <c r="U169" s="642"/>
      <c r="V169" s="644"/>
    </row>
    <row r="170" spans="2:22" ht="15" customHeight="1" thickBot="1" x14ac:dyDescent="0.25">
      <c r="B170" s="296" t="s">
        <v>217</v>
      </c>
      <c r="C170" s="297"/>
      <c r="D170" s="297"/>
      <c r="E170" s="298"/>
      <c r="F170" s="114"/>
      <c r="H170" s="120"/>
      <c r="I170" s="120"/>
      <c r="J170" s="120"/>
      <c r="K170" s="120"/>
      <c r="L170" s="518"/>
      <c r="M170" s="518"/>
      <c r="N170" s="116"/>
      <c r="O170" s="120"/>
      <c r="P170" s="120"/>
      <c r="Q170" s="120"/>
      <c r="R170" s="518"/>
      <c r="S170" s="520"/>
      <c r="T170" s="520"/>
      <c r="U170" s="519"/>
      <c r="V170" s="521"/>
    </row>
    <row r="171" spans="2:22" ht="15" customHeight="1" x14ac:dyDescent="0.2">
      <c r="B171" s="671">
        <f>+B168</f>
        <v>2</v>
      </c>
      <c r="C171" s="673">
        <f>+C168</f>
        <v>0</v>
      </c>
      <c r="D171" s="675" t="s">
        <v>266</v>
      </c>
      <c r="E171" s="651"/>
      <c r="F171" s="653" t="s">
        <v>115</v>
      </c>
      <c r="G171" s="105" t="s">
        <v>298</v>
      </c>
      <c r="H171" s="655"/>
      <c r="I171" s="655"/>
      <c r="J171" s="655"/>
      <c r="K171" s="655"/>
      <c r="L171" s="657"/>
      <c r="M171" s="657"/>
      <c r="N171" s="659"/>
      <c r="O171" s="510"/>
      <c r="P171" s="510"/>
      <c r="Q171" s="510"/>
      <c r="R171" s="511"/>
      <c r="S171" s="512"/>
      <c r="T171" s="513"/>
      <c r="U171" s="641"/>
      <c r="V171" s="643"/>
    </row>
    <row r="172" spans="2:22" ht="15" customHeight="1" thickBot="1" x14ac:dyDescent="0.25">
      <c r="B172" s="672"/>
      <c r="C172" s="674"/>
      <c r="D172" s="676"/>
      <c r="E172" s="652"/>
      <c r="F172" s="654"/>
      <c r="G172" s="106" t="s">
        <v>265</v>
      </c>
      <c r="H172" s="656"/>
      <c r="I172" s="656"/>
      <c r="J172" s="656"/>
      <c r="K172" s="656"/>
      <c r="L172" s="658"/>
      <c r="M172" s="658"/>
      <c r="N172" s="660"/>
      <c r="O172" s="514"/>
      <c r="P172" s="514"/>
      <c r="Q172" s="514"/>
      <c r="R172" s="515"/>
      <c r="S172" s="516"/>
      <c r="T172" s="517"/>
      <c r="U172" s="642"/>
      <c r="V172" s="644"/>
    </row>
    <row r="173" spans="2:22" ht="15" customHeight="1" thickBot="1" x14ac:dyDescent="0.25">
      <c r="B173" s="295" t="s">
        <v>195</v>
      </c>
      <c r="C173" s="114"/>
      <c r="D173" s="114"/>
      <c r="E173" s="114"/>
      <c r="F173" s="114"/>
      <c r="H173" s="120"/>
      <c r="I173" s="120"/>
      <c r="J173" s="120"/>
      <c r="K173" s="120"/>
      <c r="L173" s="518"/>
      <c r="M173" s="518"/>
      <c r="N173" s="116"/>
      <c r="O173" s="120"/>
      <c r="P173" s="120"/>
      <c r="Q173" s="120"/>
      <c r="R173" s="518"/>
      <c r="S173" s="520"/>
      <c r="T173" s="520"/>
      <c r="U173" s="519"/>
      <c r="V173" s="521"/>
    </row>
    <row r="174" spans="2:22" ht="15" customHeight="1" x14ac:dyDescent="0.2">
      <c r="B174" s="671">
        <f>+B168</f>
        <v>2</v>
      </c>
      <c r="C174" s="673">
        <f>+C168</f>
        <v>0</v>
      </c>
      <c r="D174" s="675" t="s">
        <v>208</v>
      </c>
      <c r="E174" s="651"/>
      <c r="F174" s="653" t="s">
        <v>115</v>
      </c>
      <c r="G174" s="105" t="s">
        <v>298</v>
      </c>
      <c r="H174" s="681">
        <f>+H168+H171</f>
        <v>0</v>
      </c>
      <c r="I174" s="681">
        <f t="shared" ref="I174:K174" si="394">+I168+I171</f>
        <v>0</v>
      </c>
      <c r="J174" s="681">
        <f t="shared" si="394"/>
        <v>0</v>
      </c>
      <c r="K174" s="681">
        <f t="shared" si="394"/>
        <v>0</v>
      </c>
      <c r="L174" s="657" t="str">
        <f>IF((H174+I174)=0,"",(H174+I174-J174-K174)/(H174+I174))</f>
        <v/>
      </c>
      <c r="M174" s="657" t="str">
        <f>IF((H174+I174)=0,"",(J174+K174)/(H174+I174))</f>
        <v/>
      </c>
      <c r="N174" s="659" t="str">
        <f t="shared" ref="N174" si="395">IF(F174="Nije ocijenjen","",IF(F174="Ocijenjen",IF(H174+I174=0,"",IF(D174="Tužilac",IF(M174&lt;0.0001,50,IF(M174&lt;0.0301,40,IF(M174&lt;0.0601,25,IF(M174&lt;=0.1,15,IF(M174&gt;0.1,0,))))),IF(M174&lt;0.0001,20,IF(M174&lt;0.0301,15,IF(M174&lt;0.0601,10,IF(M174&lt;=0.1,5,IF(M174&gt;0.1,0,)))))))))</f>
        <v/>
      </c>
      <c r="O174" s="532">
        <f>O168+O171</f>
        <v>0</v>
      </c>
      <c r="P174" s="532">
        <f t="shared" ref="P174:Q175" si="396">P168+P171</f>
        <v>0</v>
      </c>
      <c r="Q174" s="532">
        <f t="shared" si="396"/>
        <v>0</v>
      </c>
      <c r="R174" s="511" t="str">
        <f>IF(O174+P174=0,"",(O174+P174-Q174)/(O174+P174))</f>
        <v/>
      </c>
      <c r="S174" s="512" t="str">
        <f>IF(O174+P174=0,"",(Q174)/(O174+P174))</f>
        <v/>
      </c>
      <c r="T174" s="513" t="str">
        <f>IF(F174="Nije ocijenjen","",IF(F174="Ocijenjen",IF(O174+P174=0,"",IF(D174="Tužilac",IF(S174&lt;0.0251,50,IF(S174&lt;0.0501,40,IF(S174&lt;0.0751,25,IF(S174&lt;=0.1,15,IF(S174&gt;0.1,0,))))),IF(S174&lt;0.0251,20,IF(S174&lt;0.0501,15,IF(S174&lt;0.0751,10,IF(S174&lt;=0.1,5,IF(S174&gt;0.1,0,)))))))))</f>
        <v/>
      </c>
      <c r="U174" s="641" t="str">
        <f>IF(F174="Nije ocijenjen","",IF(F174="Ocijenjen",IF(O175+P175=0,T174,IF(O174+P174=0,T175,(T174+T175)/2))))</f>
        <v/>
      </c>
      <c r="V174" s="643" t="str">
        <f>IF(F174="Nije ocijenjen","",IF(F174="Ocijenjen",IF(U174="",N174,IF(N174="",U174,((N174+U174)/2)))))</f>
        <v/>
      </c>
    </row>
    <row r="175" spans="2:22" ht="15" customHeight="1" thickBot="1" x14ac:dyDescent="0.25">
      <c r="B175" s="672"/>
      <c r="C175" s="674"/>
      <c r="D175" s="676"/>
      <c r="E175" s="652"/>
      <c r="F175" s="654"/>
      <c r="G175" s="106" t="s">
        <v>265</v>
      </c>
      <c r="H175" s="682"/>
      <c r="I175" s="682"/>
      <c r="J175" s="682"/>
      <c r="K175" s="682"/>
      <c r="L175" s="658"/>
      <c r="M175" s="658"/>
      <c r="N175" s="660" t="e">
        <f>IF(#REF!="Nije ocijenjen","",IF(#REF!="Ocijenjen",IF(B175+C175=0,"",IF(#REF!="Tužilac",IF(M175&lt;0.031,40,IF(M175&lt;0.061,30,IF(M175&lt;0.101,20,IF(M175&lt;=0.2,10,IF(M175&lt;=1,0,))))),IF(M175&lt;0.031,20,IF(M175&lt;0.061,15,IF(M175&lt;0.101,10,IF(M175&lt;=0.2,5,IF(M175&lt;=1,0,)))))))))</f>
        <v>#REF!</v>
      </c>
      <c r="O175" s="533">
        <f>O169+O172</f>
        <v>0</v>
      </c>
      <c r="P175" s="533">
        <f t="shared" si="396"/>
        <v>0</v>
      </c>
      <c r="Q175" s="533">
        <f t="shared" si="396"/>
        <v>0</v>
      </c>
      <c r="R175" s="515" t="str">
        <f>IF(O175+P175=0,"",(O175+P175-Q175)/(O175+P175))</f>
        <v/>
      </c>
      <c r="S175" s="516" t="str">
        <f>IF(O175+P175=0,"",(Q175)/(O175+P175))</f>
        <v/>
      </c>
      <c r="T175" s="517" t="str">
        <f>IF(F174="Nije ocijenjen","",IF(F174="Ocijenjen",IF(O175+P175=0,"",IF(D174="Tužilac",IF(S175&lt;0.0301,50,IF(S175&lt;0.0601,40,IF(S175&lt;0.1001,25,IF(S175&lt;=0.2,15,IF(S175&gt;0.2,0,))))),IF(S175&lt;0.0301,20,IF(S175&lt;0.0601,15,IF(S175&lt;0.1001,10,IF(S175&lt;=0.2,5,IF(S175&gt;0.2,0,)))))))))</f>
        <v/>
      </c>
      <c r="U175" s="642">
        <f>+(T172+U173)/2</f>
        <v>0</v>
      </c>
      <c r="V175" s="644"/>
    </row>
    <row r="176" spans="2:22" ht="15" customHeight="1" thickBot="1" x14ac:dyDescent="0.25">
      <c r="B176" s="114"/>
      <c r="C176" s="114"/>
      <c r="D176" s="114"/>
      <c r="E176" s="114"/>
      <c r="F176" s="114"/>
      <c r="H176" s="120"/>
      <c r="I176" s="120"/>
      <c r="J176" s="120"/>
      <c r="K176" s="120"/>
      <c r="L176" s="518"/>
      <c r="M176" s="518"/>
      <c r="N176" s="116"/>
      <c r="O176" s="120"/>
      <c r="P176" s="120"/>
      <c r="Q176" s="120"/>
      <c r="R176" s="518"/>
      <c r="S176" s="520"/>
      <c r="T176" s="520"/>
      <c r="U176" s="519"/>
      <c r="V176" s="521"/>
    </row>
    <row r="177" spans="2:22" ht="15" customHeight="1" thickBot="1" x14ac:dyDescent="0.25">
      <c r="B177" s="296" t="s">
        <v>196</v>
      </c>
      <c r="C177" s="297"/>
      <c r="D177" s="297"/>
      <c r="E177" s="298"/>
      <c r="F177" s="114"/>
      <c r="H177" s="120"/>
      <c r="I177" s="120"/>
      <c r="J177" s="120"/>
      <c r="K177" s="120"/>
      <c r="L177" s="518"/>
      <c r="M177" s="518"/>
      <c r="N177" s="116"/>
      <c r="O177" s="120"/>
      <c r="P177" s="120"/>
      <c r="Q177" s="120"/>
      <c r="R177" s="518"/>
      <c r="S177" s="520"/>
      <c r="T177" s="520"/>
      <c r="U177" s="519"/>
      <c r="V177" s="521"/>
    </row>
    <row r="178" spans="2:22" ht="15" customHeight="1" x14ac:dyDescent="0.2">
      <c r="B178" s="679">
        <v>3</v>
      </c>
      <c r="C178" s="647"/>
      <c r="D178" s="675" t="s">
        <v>266</v>
      </c>
      <c r="E178" s="651"/>
      <c r="F178" s="653" t="s">
        <v>115</v>
      </c>
      <c r="G178" s="105" t="s">
        <v>298</v>
      </c>
      <c r="H178" s="655"/>
      <c r="I178" s="655"/>
      <c r="J178" s="655"/>
      <c r="K178" s="655"/>
      <c r="L178" s="657"/>
      <c r="M178" s="657"/>
      <c r="N178" s="659"/>
      <c r="O178" s="510"/>
      <c r="P178" s="510"/>
      <c r="Q178" s="510"/>
      <c r="R178" s="511"/>
      <c r="S178" s="512"/>
      <c r="T178" s="513"/>
      <c r="U178" s="641"/>
      <c r="V178" s="643"/>
    </row>
    <row r="179" spans="2:22" ht="15" customHeight="1" thickBot="1" x14ac:dyDescent="0.25">
      <c r="B179" s="680"/>
      <c r="C179" s="648"/>
      <c r="D179" s="676"/>
      <c r="E179" s="652"/>
      <c r="F179" s="654"/>
      <c r="G179" s="106" t="s">
        <v>265</v>
      </c>
      <c r="H179" s="656"/>
      <c r="I179" s="656"/>
      <c r="J179" s="656"/>
      <c r="K179" s="656"/>
      <c r="L179" s="658"/>
      <c r="M179" s="658"/>
      <c r="N179" s="660"/>
      <c r="O179" s="514"/>
      <c r="P179" s="514"/>
      <c r="Q179" s="514"/>
      <c r="R179" s="515"/>
      <c r="S179" s="516"/>
      <c r="T179" s="517"/>
      <c r="U179" s="642"/>
      <c r="V179" s="644"/>
    </row>
    <row r="180" spans="2:22" ht="15" customHeight="1" thickBot="1" x14ac:dyDescent="0.25">
      <c r="B180" s="296" t="s">
        <v>197</v>
      </c>
      <c r="C180" s="297"/>
      <c r="D180" s="297"/>
      <c r="E180" s="298"/>
      <c r="F180" s="114"/>
      <c r="H180" s="120"/>
      <c r="I180" s="120"/>
      <c r="J180" s="120"/>
      <c r="K180" s="120"/>
      <c r="L180" s="518"/>
      <c r="M180" s="518"/>
      <c r="N180" s="116"/>
      <c r="O180" s="120"/>
      <c r="P180" s="120"/>
      <c r="Q180" s="120"/>
      <c r="R180" s="518"/>
      <c r="S180" s="520"/>
      <c r="T180" s="520"/>
      <c r="U180" s="519"/>
      <c r="V180" s="521"/>
    </row>
    <row r="181" spans="2:22" ht="15" customHeight="1" x14ac:dyDescent="0.2">
      <c r="B181" s="671">
        <f>+B178</f>
        <v>3</v>
      </c>
      <c r="C181" s="673">
        <f>+C178</f>
        <v>0</v>
      </c>
      <c r="D181" s="675" t="s">
        <v>266</v>
      </c>
      <c r="E181" s="651"/>
      <c r="F181" s="653" t="s">
        <v>115</v>
      </c>
      <c r="G181" s="105" t="s">
        <v>298</v>
      </c>
      <c r="H181" s="655"/>
      <c r="I181" s="655"/>
      <c r="J181" s="655"/>
      <c r="K181" s="655"/>
      <c r="L181" s="657"/>
      <c r="M181" s="657"/>
      <c r="N181" s="659"/>
      <c r="O181" s="510"/>
      <c r="P181" s="510"/>
      <c r="Q181" s="510"/>
      <c r="R181" s="511"/>
      <c r="S181" s="512"/>
      <c r="T181" s="513"/>
      <c r="U181" s="641"/>
      <c r="V181" s="643"/>
    </row>
    <row r="182" spans="2:22" ht="15" customHeight="1" thickBot="1" x14ac:dyDescent="0.25">
      <c r="B182" s="672"/>
      <c r="C182" s="674"/>
      <c r="D182" s="676"/>
      <c r="E182" s="652"/>
      <c r="F182" s="654"/>
      <c r="G182" s="106" t="s">
        <v>265</v>
      </c>
      <c r="H182" s="656"/>
      <c r="I182" s="656"/>
      <c r="J182" s="656"/>
      <c r="K182" s="656"/>
      <c r="L182" s="658"/>
      <c r="M182" s="658"/>
      <c r="N182" s="660"/>
      <c r="O182" s="514"/>
      <c r="P182" s="514"/>
      <c r="Q182" s="514"/>
      <c r="R182" s="515"/>
      <c r="S182" s="516"/>
      <c r="T182" s="517"/>
      <c r="U182" s="642"/>
      <c r="V182" s="644"/>
    </row>
    <row r="183" spans="2:22" ht="15" customHeight="1" thickBot="1" x14ac:dyDescent="0.25">
      <c r="B183" s="295" t="s">
        <v>195</v>
      </c>
      <c r="C183" s="114"/>
      <c r="D183" s="114"/>
      <c r="E183" s="114"/>
      <c r="F183" s="114"/>
      <c r="H183" s="120"/>
      <c r="I183" s="120"/>
      <c r="J183" s="120"/>
      <c r="K183" s="120"/>
      <c r="L183" s="518"/>
      <c r="M183" s="518"/>
      <c r="N183" s="116"/>
      <c r="O183" s="120"/>
      <c r="P183" s="120"/>
      <c r="Q183" s="120"/>
      <c r="R183" s="518"/>
      <c r="S183" s="520"/>
      <c r="T183" s="520"/>
      <c r="U183" s="519"/>
      <c r="V183" s="521"/>
    </row>
    <row r="184" spans="2:22" ht="15" customHeight="1" x14ac:dyDescent="0.2">
      <c r="B184" s="671">
        <f>+B178</f>
        <v>3</v>
      </c>
      <c r="C184" s="673">
        <f>+C178</f>
        <v>0</v>
      </c>
      <c r="D184" s="675" t="s">
        <v>266</v>
      </c>
      <c r="E184" s="651"/>
      <c r="F184" s="653" t="s">
        <v>115</v>
      </c>
      <c r="G184" s="105" t="s">
        <v>298</v>
      </c>
      <c r="H184" s="681">
        <f>+H178+H181</f>
        <v>0</v>
      </c>
      <c r="I184" s="681">
        <f t="shared" ref="I184:K184" si="397">+I178+I181</f>
        <v>0</v>
      </c>
      <c r="J184" s="681">
        <f t="shared" si="397"/>
        <v>0</v>
      </c>
      <c r="K184" s="681">
        <f t="shared" si="397"/>
        <v>0</v>
      </c>
      <c r="L184" s="657" t="str">
        <f>IF((H184+I184)=0,"",(H184+I184-J184-K184)/(H184+I184))</f>
        <v/>
      </c>
      <c r="M184" s="657" t="str">
        <f>IF((H184+I184)=0,"",(J184+K184)/(H184+I184))</f>
        <v/>
      </c>
      <c r="N184" s="659" t="str">
        <f t="shared" ref="N184" si="398">IF(F184="Nije ocijenjen","",IF(F184="Ocijenjen",IF(H184+I184=0,"",IF(D184="Tužilac",IF(M184&lt;0.0001,50,IF(M184&lt;0.0301,40,IF(M184&lt;0.0601,25,IF(M184&lt;=0.1,15,IF(M184&gt;0.1,0,))))),IF(M184&lt;0.0001,20,IF(M184&lt;0.0301,15,IF(M184&lt;0.0601,10,IF(M184&lt;=0.1,5,IF(M184&gt;0.1,0,)))))))))</f>
        <v/>
      </c>
      <c r="O184" s="532">
        <f>O178+O181</f>
        <v>0</v>
      </c>
      <c r="P184" s="532">
        <f t="shared" ref="P184:Q185" si="399">P178+P181</f>
        <v>0</v>
      </c>
      <c r="Q184" s="532">
        <f t="shared" si="399"/>
        <v>0</v>
      </c>
      <c r="R184" s="511" t="str">
        <f>IF(O184+P184=0,"",(O184+P184-Q184)/(O184+P184))</f>
        <v/>
      </c>
      <c r="S184" s="512" t="str">
        <f>IF(O184+P184=0,"",(Q184)/(O184+P184))</f>
        <v/>
      </c>
      <c r="T184" s="513" t="str">
        <f>IF(F184="Nije ocijenjen","",IF(F184="Ocijenjen",IF(O184+P184=0,"",IF(D184="Tužilac",IF(S184&lt;0.0251,50,IF(S184&lt;0.0501,40,IF(S184&lt;0.0751,25,IF(S184&lt;=0.1,15,IF(S184&gt;0.1,0,))))),IF(S184&lt;0.0251,20,IF(S184&lt;0.0501,15,IF(S184&lt;0.0751,10,IF(S184&lt;=0.1,5,IF(S184&gt;0.1,0,)))))))))</f>
        <v/>
      </c>
      <c r="U184" s="641" t="str">
        <f>IF(F184="Nije ocijenjen","",IF(F184="Ocijenjen",IF(O185+P185=0,T184,IF(O184+P184=0,T185,(T184+T185)/2))))</f>
        <v/>
      </c>
      <c r="V184" s="643" t="str">
        <f>IF(F184="Nije ocijenjen","",IF(F184="Ocijenjen",IF(U184="",N184,IF(N184="",U184,((N184+U184)/2)))))</f>
        <v/>
      </c>
    </row>
    <row r="185" spans="2:22" ht="15" customHeight="1" thickBot="1" x14ac:dyDescent="0.25">
      <c r="B185" s="672"/>
      <c r="C185" s="674"/>
      <c r="D185" s="676"/>
      <c r="E185" s="652"/>
      <c r="F185" s="654"/>
      <c r="G185" s="106" t="s">
        <v>265</v>
      </c>
      <c r="H185" s="682"/>
      <c r="I185" s="682"/>
      <c r="J185" s="682"/>
      <c r="K185" s="682"/>
      <c r="L185" s="658"/>
      <c r="M185" s="658"/>
      <c r="N185" s="660" t="e">
        <f>IF(#REF!="Nije ocijenjen","",IF(#REF!="Ocijenjen",IF(B185+C185=0,"",IF(#REF!="Tužilac",IF(M185&lt;0.031,40,IF(M185&lt;0.061,30,IF(M185&lt;0.101,20,IF(M185&lt;=0.2,10,IF(M185&lt;=1,0,))))),IF(M185&lt;0.031,20,IF(M185&lt;0.061,15,IF(M185&lt;0.101,10,IF(M185&lt;=0.2,5,IF(M185&lt;=1,0,)))))))))</f>
        <v>#REF!</v>
      </c>
      <c r="O185" s="533">
        <f>O179+O182</f>
        <v>0</v>
      </c>
      <c r="P185" s="533">
        <f t="shared" si="399"/>
        <v>0</v>
      </c>
      <c r="Q185" s="533">
        <f t="shared" si="399"/>
        <v>0</v>
      </c>
      <c r="R185" s="515" t="str">
        <f>IF(O185+P185=0,"",(O185+P185-Q185)/(O185+P185))</f>
        <v/>
      </c>
      <c r="S185" s="516" t="str">
        <f>IF(O185+P185=0,"",(Q185)/(O185+P185))</f>
        <v/>
      </c>
      <c r="T185" s="517" t="str">
        <f>IF(F184="Nije ocijenjen","",IF(F184="Ocijenjen",IF(O185+P185=0,"",IF(D184="Tužilac",IF(S185&lt;0.0301,50,IF(S185&lt;0.0601,40,IF(S185&lt;0.1001,25,IF(S185&lt;=0.2,15,IF(S185&gt;0.2,0,))))),IF(S185&lt;0.0301,20,IF(S185&lt;0.0601,15,IF(S185&lt;0.1001,10,IF(S185&lt;=0.2,5,IF(S185&gt;0.2,0,)))))))))</f>
        <v/>
      </c>
      <c r="U185" s="642">
        <f>+(T182+U183)/2</f>
        <v>0</v>
      </c>
      <c r="V185" s="644"/>
    </row>
    <row r="186" spans="2:22" ht="15" customHeight="1" thickBot="1" x14ac:dyDescent="0.25">
      <c r="B186" s="114"/>
      <c r="C186" s="114"/>
      <c r="D186" s="114"/>
      <c r="E186" s="114"/>
      <c r="F186" s="114"/>
      <c r="H186" s="120"/>
      <c r="I186" s="120"/>
      <c r="J186" s="120"/>
      <c r="K186" s="120"/>
      <c r="L186" s="518"/>
      <c r="M186" s="518"/>
      <c r="N186" s="116"/>
      <c r="O186" s="120"/>
      <c r="P186" s="120"/>
      <c r="Q186" s="120"/>
      <c r="R186" s="518"/>
      <c r="S186" s="520"/>
      <c r="T186" s="520"/>
      <c r="U186" s="519"/>
      <c r="V186" s="521"/>
    </row>
    <row r="187" spans="2:22" ht="15" customHeight="1" thickBot="1" x14ac:dyDescent="0.25">
      <c r="B187" s="296" t="s">
        <v>196</v>
      </c>
      <c r="C187" s="297"/>
      <c r="D187" s="297"/>
      <c r="E187" s="298"/>
      <c r="F187" s="114"/>
      <c r="H187" s="120"/>
      <c r="I187" s="120"/>
      <c r="J187" s="120"/>
      <c r="K187" s="120"/>
      <c r="L187" s="518"/>
      <c r="M187" s="518"/>
      <c r="N187" s="116"/>
      <c r="O187" s="120"/>
      <c r="P187" s="120"/>
      <c r="Q187" s="120"/>
      <c r="R187" s="518"/>
      <c r="S187" s="520"/>
      <c r="T187" s="520"/>
      <c r="U187" s="519"/>
      <c r="V187" s="521"/>
    </row>
    <row r="188" spans="2:22" ht="15" customHeight="1" x14ac:dyDescent="0.2">
      <c r="B188" s="679">
        <v>4</v>
      </c>
      <c r="C188" s="647"/>
      <c r="D188" s="675" t="s">
        <v>266</v>
      </c>
      <c r="E188" s="651"/>
      <c r="F188" s="653" t="s">
        <v>115</v>
      </c>
      <c r="G188" s="105" t="s">
        <v>298</v>
      </c>
      <c r="H188" s="655"/>
      <c r="I188" s="655"/>
      <c r="J188" s="655"/>
      <c r="K188" s="655"/>
      <c r="L188" s="657"/>
      <c r="M188" s="657"/>
      <c r="N188" s="659"/>
      <c r="O188" s="510"/>
      <c r="P188" s="510"/>
      <c r="Q188" s="510"/>
      <c r="R188" s="511"/>
      <c r="S188" s="512"/>
      <c r="T188" s="513"/>
      <c r="U188" s="641"/>
      <c r="V188" s="643"/>
    </row>
    <row r="189" spans="2:22" ht="15" customHeight="1" thickBot="1" x14ac:dyDescent="0.25">
      <c r="B189" s="680"/>
      <c r="C189" s="648"/>
      <c r="D189" s="676"/>
      <c r="E189" s="652"/>
      <c r="F189" s="654"/>
      <c r="G189" s="106" t="s">
        <v>265</v>
      </c>
      <c r="H189" s="656"/>
      <c r="I189" s="656"/>
      <c r="J189" s="656"/>
      <c r="K189" s="656"/>
      <c r="L189" s="658"/>
      <c r="M189" s="658"/>
      <c r="N189" s="660"/>
      <c r="O189" s="514"/>
      <c r="P189" s="514"/>
      <c r="Q189" s="514"/>
      <c r="R189" s="515"/>
      <c r="S189" s="516"/>
      <c r="T189" s="517"/>
      <c r="U189" s="642"/>
      <c r="V189" s="644"/>
    </row>
    <row r="190" spans="2:22" ht="15" customHeight="1" thickBot="1" x14ac:dyDescent="0.25">
      <c r="B190" s="296" t="s">
        <v>197</v>
      </c>
      <c r="C190" s="297"/>
      <c r="D190" s="297"/>
      <c r="E190" s="298"/>
      <c r="F190" s="114"/>
      <c r="H190" s="120"/>
      <c r="I190" s="120"/>
      <c r="J190" s="120"/>
      <c r="K190" s="120"/>
      <c r="L190" s="518"/>
      <c r="M190" s="518"/>
      <c r="N190" s="116"/>
      <c r="O190" s="120"/>
      <c r="P190" s="120"/>
      <c r="Q190" s="120"/>
      <c r="R190" s="518"/>
      <c r="S190" s="520"/>
      <c r="T190" s="520"/>
      <c r="U190" s="519"/>
      <c r="V190" s="521"/>
    </row>
    <row r="191" spans="2:22" ht="15" customHeight="1" x14ac:dyDescent="0.2">
      <c r="B191" s="671">
        <f>+B188</f>
        <v>4</v>
      </c>
      <c r="C191" s="673">
        <f>+C188</f>
        <v>0</v>
      </c>
      <c r="D191" s="675" t="s">
        <v>266</v>
      </c>
      <c r="E191" s="651"/>
      <c r="F191" s="653" t="s">
        <v>115</v>
      </c>
      <c r="G191" s="105" t="s">
        <v>298</v>
      </c>
      <c r="H191" s="655"/>
      <c r="I191" s="655"/>
      <c r="J191" s="655"/>
      <c r="K191" s="655"/>
      <c r="L191" s="657"/>
      <c r="M191" s="657"/>
      <c r="N191" s="659"/>
      <c r="O191" s="510"/>
      <c r="P191" s="510"/>
      <c r="Q191" s="510"/>
      <c r="R191" s="511"/>
      <c r="S191" s="512"/>
      <c r="T191" s="513"/>
      <c r="U191" s="641"/>
      <c r="V191" s="643"/>
    </row>
    <row r="192" spans="2:22" ht="15" customHeight="1" thickBot="1" x14ac:dyDescent="0.25">
      <c r="B192" s="672"/>
      <c r="C192" s="674"/>
      <c r="D192" s="676"/>
      <c r="E192" s="652"/>
      <c r="F192" s="654"/>
      <c r="G192" s="106" t="s">
        <v>265</v>
      </c>
      <c r="H192" s="656"/>
      <c r="I192" s="656"/>
      <c r="J192" s="656"/>
      <c r="K192" s="656"/>
      <c r="L192" s="658"/>
      <c r="M192" s="658"/>
      <c r="N192" s="660"/>
      <c r="O192" s="514"/>
      <c r="P192" s="514"/>
      <c r="Q192" s="514"/>
      <c r="R192" s="515"/>
      <c r="S192" s="516"/>
      <c r="T192" s="517"/>
      <c r="U192" s="642"/>
      <c r="V192" s="644"/>
    </row>
    <row r="193" spans="2:22" ht="15" customHeight="1" thickBot="1" x14ac:dyDescent="0.25">
      <c r="B193" s="295" t="s">
        <v>195</v>
      </c>
      <c r="C193" s="114"/>
      <c r="D193" s="114"/>
      <c r="E193" s="114"/>
      <c r="F193" s="114"/>
      <c r="H193" s="120"/>
      <c r="I193" s="120"/>
      <c r="J193" s="120"/>
      <c r="K193" s="120"/>
      <c r="L193" s="518"/>
      <c r="M193" s="518"/>
      <c r="N193" s="116"/>
      <c r="O193" s="120"/>
      <c r="P193" s="120"/>
      <c r="Q193" s="120"/>
      <c r="R193" s="518"/>
      <c r="S193" s="520"/>
      <c r="T193" s="520"/>
      <c r="U193" s="519"/>
      <c r="V193" s="521"/>
    </row>
    <row r="194" spans="2:22" ht="15" customHeight="1" x14ac:dyDescent="0.2">
      <c r="B194" s="671">
        <f>+B188</f>
        <v>4</v>
      </c>
      <c r="C194" s="673">
        <f>+C188</f>
        <v>0</v>
      </c>
      <c r="D194" s="675" t="s">
        <v>266</v>
      </c>
      <c r="E194" s="651"/>
      <c r="F194" s="653" t="s">
        <v>115</v>
      </c>
      <c r="G194" s="105" t="s">
        <v>298</v>
      </c>
      <c r="H194" s="681">
        <f>+H188+H191</f>
        <v>0</v>
      </c>
      <c r="I194" s="681">
        <f t="shared" ref="I194:K194" si="400">+I188+I191</f>
        <v>0</v>
      </c>
      <c r="J194" s="681">
        <f t="shared" si="400"/>
        <v>0</v>
      </c>
      <c r="K194" s="681">
        <f t="shared" si="400"/>
        <v>0</v>
      </c>
      <c r="L194" s="657" t="str">
        <f>IF((H194+I194)=0,"",(H194+I194-J194-K194)/(H194+I194))</f>
        <v/>
      </c>
      <c r="M194" s="657" t="str">
        <f>IF((H194+I194)=0,"",(J194+K194)/(H194+I194))</f>
        <v/>
      </c>
      <c r="N194" s="659" t="str">
        <f t="shared" ref="N194" si="401">IF(F194="Nije ocijenjen","",IF(F194="Ocijenjen",IF(H194+I194=0,"",IF(D194="Tužilac",IF(M194&lt;0.0001,50,IF(M194&lt;0.0301,40,IF(M194&lt;0.0601,25,IF(M194&lt;=0.1,15,IF(M194&gt;0.1,0,))))),IF(M194&lt;0.0001,20,IF(M194&lt;0.0301,15,IF(M194&lt;0.0601,10,IF(M194&lt;=0.1,5,IF(M194&gt;0.1,0,)))))))))</f>
        <v/>
      </c>
      <c r="O194" s="532">
        <f>O188+O191</f>
        <v>0</v>
      </c>
      <c r="P194" s="532">
        <f t="shared" ref="P194:Q195" si="402">P188+P191</f>
        <v>0</v>
      </c>
      <c r="Q194" s="532">
        <f t="shared" si="402"/>
        <v>0</v>
      </c>
      <c r="R194" s="511" t="str">
        <f>IF(O194+P194=0,"",(O194+P194-Q194)/(O194+P194))</f>
        <v/>
      </c>
      <c r="S194" s="512" t="str">
        <f>IF(O194+P194=0,"",(Q194)/(O194+P194))</f>
        <v/>
      </c>
      <c r="T194" s="513" t="str">
        <f>IF(F194="Nije ocijenjen","",IF(F194="Ocijenjen",IF(O194+P194=0,"",IF(D194="Tužilac",IF(S194&lt;0.0251,50,IF(S194&lt;0.0501,40,IF(S194&lt;0.0751,25,IF(S194&lt;=0.1,15,IF(S194&gt;0.1,0,))))),IF(S194&lt;0.0251,20,IF(S194&lt;0.0501,15,IF(S194&lt;0.0751,10,IF(S194&lt;=0.1,5,IF(S194&gt;0.1,0,)))))))))</f>
        <v/>
      </c>
      <c r="U194" s="641" t="str">
        <f>IF(F194="Nije ocijenjen","",IF(F194="Ocijenjen",IF(O195+P195=0,T194,IF(O194+P194=0,T195,(T194+T195)/2))))</f>
        <v/>
      </c>
      <c r="V194" s="643" t="str">
        <f>IF(F194="Nije ocijenjen","",IF(F194="Ocijenjen",IF(U194="",N194,IF(N194="",U194,((N194+U194)/2)))))</f>
        <v/>
      </c>
    </row>
    <row r="195" spans="2:22" ht="15" customHeight="1" thickBot="1" x14ac:dyDescent="0.25">
      <c r="B195" s="672"/>
      <c r="C195" s="674"/>
      <c r="D195" s="676"/>
      <c r="E195" s="652"/>
      <c r="F195" s="654"/>
      <c r="G195" s="106" t="s">
        <v>265</v>
      </c>
      <c r="H195" s="682"/>
      <c r="I195" s="682"/>
      <c r="J195" s="682"/>
      <c r="K195" s="682"/>
      <c r="L195" s="658"/>
      <c r="M195" s="658"/>
      <c r="N195" s="660" t="e">
        <f>IF(#REF!="Nije ocijenjen","",IF(#REF!="Ocijenjen",IF(B195+C195=0,"",IF(#REF!="Tužilac",IF(M195&lt;0.031,40,IF(M195&lt;0.061,30,IF(M195&lt;0.101,20,IF(M195&lt;=0.2,10,IF(M195&lt;=1,0,))))),IF(M195&lt;0.031,20,IF(M195&lt;0.061,15,IF(M195&lt;0.101,10,IF(M195&lt;=0.2,5,IF(M195&lt;=1,0,)))))))))</f>
        <v>#REF!</v>
      </c>
      <c r="O195" s="533">
        <f>O189+O192</f>
        <v>0</v>
      </c>
      <c r="P195" s="533">
        <f t="shared" si="402"/>
        <v>0</v>
      </c>
      <c r="Q195" s="533">
        <f t="shared" si="402"/>
        <v>0</v>
      </c>
      <c r="R195" s="515" t="str">
        <f>IF(O195+P195=0,"",(O195+P195-Q195)/(O195+P195))</f>
        <v/>
      </c>
      <c r="S195" s="516" t="str">
        <f>IF(O195+P195=0,"",(Q195)/(O195+P195))</f>
        <v/>
      </c>
      <c r="T195" s="517" t="str">
        <f>IF(F194="Nije ocijenjen","",IF(F194="Ocijenjen",IF(O195+P195=0,"",IF(D194="Tužilac",IF(S195&lt;0.0301,50,IF(S195&lt;0.0601,40,IF(S195&lt;0.1001,25,IF(S195&lt;=0.2,15,IF(S195&gt;0.2,0,))))),IF(S195&lt;0.0301,20,IF(S195&lt;0.0601,15,IF(S195&lt;0.1001,10,IF(S195&lt;=0.2,5,IF(S195&gt;0.2,0,)))))))))</f>
        <v/>
      </c>
      <c r="U195" s="642">
        <f>+(T192+U193)/2</f>
        <v>0</v>
      </c>
      <c r="V195" s="644"/>
    </row>
    <row r="196" spans="2:22" ht="15" customHeight="1" thickBot="1" x14ac:dyDescent="0.25">
      <c r="H196" s="120"/>
      <c r="I196" s="120"/>
      <c r="J196" s="120"/>
      <c r="K196" s="120"/>
      <c r="L196" s="518"/>
      <c r="M196" s="518"/>
      <c r="N196" s="519"/>
      <c r="O196" s="120"/>
      <c r="P196" s="120"/>
      <c r="Q196" s="120"/>
      <c r="R196" s="518"/>
      <c r="S196" s="520"/>
      <c r="T196" s="520"/>
      <c r="U196" s="519"/>
      <c r="V196" s="521"/>
    </row>
    <row r="197" spans="2:22" ht="15" customHeight="1" thickBot="1" x14ac:dyDescent="0.25">
      <c r="B197" s="296" t="s">
        <v>196</v>
      </c>
      <c r="C197" s="297"/>
      <c r="D197" s="297"/>
      <c r="E197" s="298"/>
      <c r="F197" s="114"/>
      <c r="H197" s="120"/>
      <c r="I197" s="120"/>
      <c r="J197" s="120"/>
      <c r="K197" s="120"/>
      <c r="L197" s="518"/>
      <c r="M197" s="518"/>
      <c r="N197" s="116"/>
      <c r="O197" s="120"/>
      <c r="P197" s="120"/>
      <c r="Q197" s="120"/>
      <c r="R197" s="518"/>
      <c r="S197" s="520"/>
      <c r="T197" s="520"/>
      <c r="U197" s="519"/>
      <c r="V197" s="521"/>
    </row>
    <row r="198" spans="2:22" ht="15" customHeight="1" x14ac:dyDescent="0.2">
      <c r="B198" s="679">
        <v>5</v>
      </c>
      <c r="C198" s="647"/>
      <c r="D198" s="675" t="s">
        <v>266</v>
      </c>
      <c r="E198" s="651"/>
      <c r="F198" s="653" t="s">
        <v>115</v>
      </c>
      <c r="G198" s="105" t="s">
        <v>298</v>
      </c>
      <c r="H198" s="655"/>
      <c r="I198" s="655"/>
      <c r="J198" s="655"/>
      <c r="K198" s="655"/>
      <c r="L198" s="657"/>
      <c r="M198" s="657"/>
      <c r="N198" s="659"/>
      <c r="O198" s="510"/>
      <c r="P198" s="510"/>
      <c r="Q198" s="510"/>
      <c r="R198" s="511"/>
      <c r="S198" s="512"/>
      <c r="T198" s="513"/>
      <c r="U198" s="641"/>
      <c r="V198" s="643"/>
    </row>
    <row r="199" spans="2:22" ht="15" customHeight="1" thickBot="1" x14ac:dyDescent="0.25">
      <c r="B199" s="680"/>
      <c r="C199" s="648"/>
      <c r="D199" s="676"/>
      <c r="E199" s="652"/>
      <c r="F199" s="654"/>
      <c r="G199" s="106" t="s">
        <v>265</v>
      </c>
      <c r="H199" s="656"/>
      <c r="I199" s="656"/>
      <c r="J199" s="656"/>
      <c r="K199" s="656"/>
      <c r="L199" s="658"/>
      <c r="M199" s="658"/>
      <c r="N199" s="660"/>
      <c r="O199" s="514"/>
      <c r="P199" s="514"/>
      <c r="Q199" s="514"/>
      <c r="R199" s="515"/>
      <c r="S199" s="516"/>
      <c r="T199" s="517"/>
      <c r="U199" s="642"/>
      <c r="V199" s="644"/>
    </row>
    <row r="200" spans="2:22" ht="15" customHeight="1" thickBot="1" x14ac:dyDescent="0.25">
      <c r="B200" s="296" t="s">
        <v>197</v>
      </c>
      <c r="C200" s="297"/>
      <c r="D200" s="297"/>
      <c r="E200" s="298"/>
      <c r="F200" s="114"/>
      <c r="H200" s="120"/>
      <c r="I200" s="120"/>
      <c r="J200" s="120"/>
      <c r="K200" s="120"/>
      <c r="L200" s="518"/>
      <c r="M200" s="518"/>
      <c r="N200" s="116"/>
      <c r="O200" s="120"/>
      <c r="P200" s="120"/>
      <c r="Q200" s="120"/>
      <c r="R200" s="518"/>
      <c r="S200" s="520"/>
      <c r="T200" s="520"/>
      <c r="U200" s="519"/>
      <c r="V200" s="521"/>
    </row>
    <row r="201" spans="2:22" ht="15" customHeight="1" x14ac:dyDescent="0.2">
      <c r="B201" s="671">
        <f>+B198</f>
        <v>5</v>
      </c>
      <c r="C201" s="673">
        <f>+C198</f>
        <v>0</v>
      </c>
      <c r="D201" s="675" t="s">
        <v>266</v>
      </c>
      <c r="E201" s="651"/>
      <c r="F201" s="653" t="s">
        <v>115</v>
      </c>
      <c r="G201" s="105" t="s">
        <v>298</v>
      </c>
      <c r="H201" s="655"/>
      <c r="I201" s="655"/>
      <c r="J201" s="655"/>
      <c r="K201" s="655"/>
      <c r="L201" s="657"/>
      <c r="M201" s="657"/>
      <c r="N201" s="659"/>
      <c r="O201" s="510"/>
      <c r="P201" s="510"/>
      <c r="Q201" s="510"/>
      <c r="R201" s="511"/>
      <c r="S201" s="512"/>
      <c r="T201" s="513"/>
      <c r="U201" s="641"/>
      <c r="V201" s="643"/>
    </row>
    <row r="202" spans="2:22" ht="15" customHeight="1" thickBot="1" x14ac:dyDescent="0.25">
      <c r="B202" s="672"/>
      <c r="C202" s="674"/>
      <c r="D202" s="676"/>
      <c r="E202" s="652"/>
      <c r="F202" s="654"/>
      <c r="G202" s="106" t="s">
        <v>265</v>
      </c>
      <c r="H202" s="656"/>
      <c r="I202" s="656"/>
      <c r="J202" s="656"/>
      <c r="K202" s="656"/>
      <c r="L202" s="658"/>
      <c r="M202" s="658"/>
      <c r="N202" s="660"/>
      <c r="O202" s="514"/>
      <c r="P202" s="514"/>
      <c r="Q202" s="514"/>
      <c r="R202" s="515"/>
      <c r="S202" s="516"/>
      <c r="T202" s="517"/>
      <c r="U202" s="642"/>
      <c r="V202" s="644"/>
    </row>
    <row r="203" spans="2:22" ht="15" customHeight="1" thickBot="1" x14ac:dyDescent="0.25">
      <c r="B203" s="295" t="s">
        <v>195</v>
      </c>
      <c r="C203" s="114"/>
      <c r="D203" s="114"/>
      <c r="E203" s="114"/>
      <c r="F203" s="114"/>
      <c r="H203" s="120"/>
      <c r="I203" s="120"/>
      <c r="J203" s="120"/>
      <c r="K203" s="120"/>
      <c r="L203" s="518"/>
      <c r="M203" s="518"/>
      <c r="N203" s="116"/>
      <c r="O203" s="120"/>
      <c r="P203" s="120"/>
      <c r="Q203" s="120"/>
      <c r="R203" s="518"/>
      <c r="S203" s="520"/>
      <c r="T203" s="520"/>
      <c r="U203" s="519"/>
      <c r="V203" s="521"/>
    </row>
    <row r="204" spans="2:22" ht="15" customHeight="1" x14ac:dyDescent="0.2">
      <c r="B204" s="671">
        <f>+B198</f>
        <v>5</v>
      </c>
      <c r="C204" s="673">
        <f>+C198</f>
        <v>0</v>
      </c>
      <c r="D204" s="675" t="s">
        <v>266</v>
      </c>
      <c r="E204" s="651"/>
      <c r="F204" s="653" t="s">
        <v>115</v>
      </c>
      <c r="G204" s="105" t="s">
        <v>298</v>
      </c>
      <c r="H204" s="681">
        <f>+H198+H201</f>
        <v>0</v>
      </c>
      <c r="I204" s="681">
        <f t="shared" ref="I204:K204" si="403">+I198+I201</f>
        <v>0</v>
      </c>
      <c r="J204" s="681">
        <f t="shared" si="403"/>
        <v>0</v>
      </c>
      <c r="K204" s="681">
        <f t="shared" si="403"/>
        <v>0</v>
      </c>
      <c r="L204" s="657" t="str">
        <f>IF((H204+I204)=0,"",(H204+I204-J204-K204)/(H204+I204))</f>
        <v/>
      </c>
      <c r="M204" s="657" t="str">
        <f>IF((H204+I204)=0,"",(J204+K204)/(H204+I204))</f>
        <v/>
      </c>
      <c r="N204" s="659" t="str">
        <f t="shared" ref="N204" si="404">IF(F204="Nije ocijenjen","",IF(F204="Ocijenjen",IF(H204+I204=0,"",IF(D204="Tužilac",IF(M204&lt;0.0001,50,IF(M204&lt;0.0301,40,IF(M204&lt;0.0601,25,IF(M204&lt;=0.1,15,IF(M204&gt;0.1,0,))))),IF(M204&lt;0.0001,20,IF(M204&lt;0.0301,15,IF(M204&lt;0.0601,10,IF(M204&lt;=0.1,5,IF(M204&gt;0.1,0,)))))))))</f>
        <v/>
      </c>
      <c r="O204" s="532">
        <f>O198+O201</f>
        <v>0</v>
      </c>
      <c r="P204" s="532">
        <f t="shared" ref="P204:Q205" si="405">P198+P201</f>
        <v>0</v>
      </c>
      <c r="Q204" s="532">
        <f t="shared" si="405"/>
        <v>0</v>
      </c>
      <c r="R204" s="511" t="str">
        <f>IF(O204+P204=0,"",(O204+P204-Q204)/(O204+P204))</f>
        <v/>
      </c>
      <c r="S204" s="512" t="str">
        <f>IF(O204+P204=0,"",(Q204)/(O204+P204))</f>
        <v/>
      </c>
      <c r="T204" s="513" t="str">
        <f>IF(F204="Nije ocijenjen","",IF(F204="Ocijenjen",IF(O204+P204=0,"",IF(D204="Tužilac",IF(S204&lt;0.0251,50,IF(S204&lt;0.0501,40,IF(S204&lt;0.0751,25,IF(S204&lt;=0.1,15,IF(S204&gt;0.1,0,))))),IF(S204&lt;0.0251,20,IF(S204&lt;0.0501,15,IF(S204&lt;0.0751,10,IF(S204&lt;=0.1,5,IF(S204&gt;0.1,0,)))))))))</f>
        <v/>
      </c>
      <c r="U204" s="641" t="str">
        <f>IF(F204="Nije ocijenjen","",IF(F204="Ocijenjen",IF(O205+P205=0,T204,IF(O204+P204=0,T205,(T204+T205)/2))))</f>
        <v/>
      </c>
      <c r="V204" s="643" t="str">
        <f>IF(F204="Nije ocijenjen","",IF(F204="Ocijenjen",IF(U204="",N204,IF(N204="",U204,((N204+U204)/2)))))</f>
        <v/>
      </c>
    </row>
    <row r="205" spans="2:22" ht="15" customHeight="1" thickBot="1" x14ac:dyDescent="0.25">
      <c r="B205" s="672"/>
      <c r="C205" s="674"/>
      <c r="D205" s="676"/>
      <c r="E205" s="652"/>
      <c r="F205" s="654"/>
      <c r="G205" s="106" t="s">
        <v>265</v>
      </c>
      <c r="H205" s="682"/>
      <c r="I205" s="682"/>
      <c r="J205" s="682"/>
      <c r="K205" s="682"/>
      <c r="L205" s="658"/>
      <c r="M205" s="658"/>
      <c r="N205" s="660" t="e">
        <f>IF(#REF!="Nije ocijenjen","",IF(#REF!="Ocijenjen",IF(B205+C205=0,"",IF(#REF!="Tužilac",IF(M205&lt;0.031,40,IF(M205&lt;0.061,30,IF(M205&lt;0.101,20,IF(M205&lt;=0.2,10,IF(M205&lt;=1,0,))))),IF(M205&lt;0.031,20,IF(M205&lt;0.061,15,IF(M205&lt;0.101,10,IF(M205&lt;=0.2,5,IF(M205&lt;=1,0,)))))))))</f>
        <v>#REF!</v>
      </c>
      <c r="O205" s="533">
        <f>O199+O202</f>
        <v>0</v>
      </c>
      <c r="P205" s="533">
        <f t="shared" si="405"/>
        <v>0</v>
      </c>
      <c r="Q205" s="533">
        <f t="shared" si="405"/>
        <v>0</v>
      </c>
      <c r="R205" s="515" t="str">
        <f>IF(O205+P205=0,"",(O205+P205-Q205)/(O205+P205))</f>
        <v/>
      </c>
      <c r="S205" s="516" t="str">
        <f>IF(O205+P205=0,"",(Q205)/(O205+P205))</f>
        <v/>
      </c>
      <c r="T205" s="517" t="str">
        <f>IF(F204="Nije ocijenjen","",IF(F204="Ocijenjen",IF(O205+P205=0,"",IF(D204="Tužilac",IF(S205&lt;0.0301,50,IF(S205&lt;0.0601,40,IF(S205&lt;0.1001,25,IF(S205&lt;=0.2,15,IF(S205&gt;0.2,0,))))),IF(S205&lt;0.0301,20,IF(S205&lt;0.0601,15,IF(S205&lt;0.1001,10,IF(S205&lt;=0.2,5,IF(S205&gt;0.2,0,)))))))))</f>
        <v/>
      </c>
      <c r="U205" s="642">
        <f>+(T202+U203)/2</f>
        <v>0</v>
      </c>
      <c r="V205" s="644"/>
    </row>
    <row r="206" spans="2:22" ht="15" customHeight="1" thickBot="1" x14ac:dyDescent="0.25">
      <c r="H206" s="120"/>
      <c r="I206" s="120"/>
      <c r="J206" s="120"/>
      <c r="K206" s="120"/>
      <c r="L206" s="518"/>
      <c r="M206" s="518"/>
      <c r="N206" s="519"/>
      <c r="O206" s="120"/>
      <c r="P206" s="120"/>
      <c r="Q206" s="120"/>
      <c r="R206" s="518"/>
      <c r="S206" s="520"/>
      <c r="T206" s="520"/>
      <c r="U206" s="519"/>
      <c r="V206" s="521"/>
    </row>
    <row r="207" spans="2:22" ht="15" customHeight="1" thickBot="1" x14ac:dyDescent="0.25">
      <c r="B207" s="296" t="s">
        <v>196</v>
      </c>
      <c r="C207" s="297"/>
      <c r="D207" s="297"/>
      <c r="E207" s="298"/>
      <c r="F207" s="114"/>
      <c r="H207" s="120"/>
      <c r="I207" s="120"/>
      <c r="J207" s="120"/>
      <c r="K207" s="120"/>
      <c r="L207" s="518"/>
      <c r="M207" s="518"/>
      <c r="N207" s="116"/>
      <c r="O207" s="120"/>
      <c r="P207" s="120"/>
      <c r="Q207" s="120"/>
      <c r="R207" s="518"/>
      <c r="S207" s="520"/>
      <c r="T207" s="520"/>
      <c r="U207" s="519"/>
      <c r="V207" s="521"/>
    </row>
    <row r="208" spans="2:22" ht="15" customHeight="1" x14ac:dyDescent="0.2">
      <c r="B208" s="679">
        <v>6</v>
      </c>
      <c r="C208" s="647"/>
      <c r="D208" s="675" t="s">
        <v>266</v>
      </c>
      <c r="E208" s="651"/>
      <c r="F208" s="653" t="s">
        <v>115</v>
      </c>
      <c r="G208" s="105" t="s">
        <v>298</v>
      </c>
      <c r="H208" s="655"/>
      <c r="I208" s="655"/>
      <c r="J208" s="655"/>
      <c r="K208" s="655"/>
      <c r="L208" s="657"/>
      <c r="M208" s="657"/>
      <c r="N208" s="659"/>
      <c r="O208" s="510"/>
      <c r="P208" s="510"/>
      <c r="Q208" s="510"/>
      <c r="R208" s="511"/>
      <c r="S208" s="512"/>
      <c r="T208" s="513"/>
      <c r="U208" s="641"/>
      <c r="V208" s="643"/>
    </row>
    <row r="209" spans="2:22" ht="15" customHeight="1" thickBot="1" x14ac:dyDescent="0.25">
      <c r="B209" s="680"/>
      <c r="C209" s="648"/>
      <c r="D209" s="676"/>
      <c r="E209" s="652"/>
      <c r="F209" s="654"/>
      <c r="G209" s="106" t="s">
        <v>265</v>
      </c>
      <c r="H209" s="656"/>
      <c r="I209" s="656"/>
      <c r="J209" s="656"/>
      <c r="K209" s="656"/>
      <c r="L209" s="658"/>
      <c r="M209" s="658"/>
      <c r="N209" s="660"/>
      <c r="O209" s="514"/>
      <c r="P209" s="514"/>
      <c r="Q209" s="514"/>
      <c r="R209" s="515"/>
      <c r="S209" s="516"/>
      <c r="T209" s="517"/>
      <c r="U209" s="642"/>
      <c r="V209" s="644"/>
    </row>
    <row r="210" spans="2:22" ht="15" customHeight="1" thickBot="1" x14ac:dyDescent="0.25">
      <c r="B210" s="296" t="s">
        <v>197</v>
      </c>
      <c r="C210" s="297"/>
      <c r="D210" s="297"/>
      <c r="E210" s="298"/>
      <c r="F210" s="114"/>
      <c r="H210" s="120"/>
      <c r="I210" s="120"/>
      <c r="J210" s="120"/>
      <c r="K210" s="120"/>
      <c r="L210" s="518"/>
      <c r="M210" s="518"/>
      <c r="N210" s="116"/>
      <c r="O210" s="120"/>
      <c r="P210" s="120"/>
      <c r="Q210" s="120"/>
      <c r="R210" s="518"/>
      <c r="S210" s="520"/>
      <c r="T210" s="520"/>
      <c r="U210" s="519"/>
      <c r="V210" s="521"/>
    </row>
    <row r="211" spans="2:22" ht="15" customHeight="1" x14ac:dyDescent="0.2">
      <c r="B211" s="671">
        <f>+B208</f>
        <v>6</v>
      </c>
      <c r="C211" s="673">
        <f>+C208</f>
        <v>0</v>
      </c>
      <c r="D211" s="675" t="s">
        <v>266</v>
      </c>
      <c r="E211" s="651"/>
      <c r="F211" s="653" t="s">
        <v>115</v>
      </c>
      <c r="G211" s="105" t="s">
        <v>298</v>
      </c>
      <c r="H211" s="655"/>
      <c r="I211" s="655"/>
      <c r="J211" s="655"/>
      <c r="K211" s="655"/>
      <c r="L211" s="657"/>
      <c r="M211" s="657"/>
      <c r="N211" s="659"/>
      <c r="O211" s="510"/>
      <c r="P211" s="510"/>
      <c r="Q211" s="510"/>
      <c r="R211" s="511"/>
      <c r="S211" s="512"/>
      <c r="T211" s="513"/>
      <c r="U211" s="641"/>
      <c r="V211" s="643"/>
    </row>
    <row r="212" spans="2:22" ht="15" customHeight="1" thickBot="1" x14ac:dyDescent="0.25">
      <c r="B212" s="672"/>
      <c r="C212" s="674"/>
      <c r="D212" s="676"/>
      <c r="E212" s="652"/>
      <c r="F212" s="654"/>
      <c r="G212" s="106" t="s">
        <v>265</v>
      </c>
      <c r="H212" s="656"/>
      <c r="I212" s="656"/>
      <c r="J212" s="656"/>
      <c r="K212" s="656"/>
      <c r="L212" s="658"/>
      <c r="M212" s="658"/>
      <c r="N212" s="660"/>
      <c r="O212" s="514"/>
      <c r="P212" s="514"/>
      <c r="Q212" s="514"/>
      <c r="R212" s="515"/>
      <c r="S212" s="516"/>
      <c r="T212" s="517"/>
      <c r="U212" s="642"/>
      <c r="V212" s="644"/>
    </row>
    <row r="213" spans="2:22" ht="15" customHeight="1" thickBot="1" x14ac:dyDescent="0.25">
      <c r="B213" s="295" t="s">
        <v>195</v>
      </c>
      <c r="C213" s="114"/>
      <c r="D213" s="114"/>
      <c r="E213" s="114"/>
      <c r="F213" s="114"/>
      <c r="H213" s="120"/>
      <c r="I213" s="120"/>
      <c r="J213" s="120"/>
      <c r="K213" s="120"/>
      <c r="L213" s="518"/>
      <c r="M213" s="518"/>
      <c r="N213" s="116"/>
      <c r="O213" s="120"/>
      <c r="P213" s="120"/>
      <c r="Q213" s="120"/>
      <c r="R213" s="518"/>
      <c r="S213" s="520"/>
      <c r="T213" s="520"/>
      <c r="U213" s="519"/>
      <c r="V213" s="521"/>
    </row>
    <row r="214" spans="2:22" ht="15" customHeight="1" x14ac:dyDescent="0.2">
      <c r="B214" s="671">
        <f>+B208</f>
        <v>6</v>
      </c>
      <c r="C214" s="673">
        <f>+C208</f>
        <v>0</v>
      </c>
      <c r="D214" s="675" t="s">
        <v>266</v>
      </c>
      <c r="E214" s="651"/>
      <c r="F214" s="653" t="s">
        <v>115</v>
      </c>
      <c r="G214" s="105" t="s">
        <v>298</v>
      </c>
      <c r="H214" s="681">
        <f>+H208+H211</f>
        <v>0</v>
      </c>
      <c r="I214" s="681">
        <f t="shared" ref="I214:K214" si="406">+I208+I211</f>
        <v>0</v>
      </c>
      <c r="J214" s="681">
        <f t="shared" si="406"/>
        <v>0</v>
      </c>
      <c r="K214" s="681">
        <f t="shared" si="406"/>
        <v>0</v>
      </c>
      <c r="L214" s="657" t="str">
        <f>IF((H214+I214)=0,"",(H214+I214-J214-K214)/(H214+I214))</f>
        <v/>
      </c>
      <c r="M214" s="657" t="str">
        <f>IF((H214+I214)=0,"",(J214+K214)/(H214+I214))</f>
        <v/>
      </c>
      <c r="N214" s="659" t="str">
        <f t="shared" ref="N214" si="407">IF(F214="Nije ocijenjen","",IF(F214="Ocijenjen",IF(H214+I214=0,"",IF(D214="Tužilac",IF(M214&lt;0.0001,50,IF(M214&lt;0.0301,40,IF(M214&lt;0.0601,25,IF(M214&lt;=0.1,15,IF(M214&gt;0.1,0,))))),IF(M214&lt;0.0001,20,IF(M214&lt;0.0301,15,IF(M214&lt;0.0601,10,IF(M214&lt;=0.1,5,IF(M214&gt;0.1,0,)))))))))</f>
        <v/>
      </c>
      <c r="O214" s="532">
        <f>O208+O211</f>
        <v>0</v>
      </c>
      <c r="P214" s="532">
        <f t="shared" ref="P214:Q215" si="408">P208+P211</f>
        <v>0</v>
      </c>
      <c r="Q214" s="532">
        <f t="shared" si="408"/>
        <v>0</v>
      </c>
      <c r="R214" s="511" t="str">
        <f>IF(O214+P214=0,"",(O214+P214-Q214)/(O214+P214))</f>
        <v/>
      </c>
      <c r="S214" s="512" t="str">
        <f>IF(O214+P214=0,"",(Q214)/(O214+P214))</f>
        <v/>
      </c>
      <c r="T214" s="513" t="str">
        <f>IF(F214="Nije ocijenjen","",IF(F214="Ocijenjen",IF(O214+P214=0,"",IF(D214="Tužilac",IF(S214&lt;0.0251,50,IF(S214&lt;0.0501,40,IF(S214&lt;0.0751,25,IF(S214&lt;=0.1,15,IF(S214&gt;0.1,0,))))),IF(S214&lt;0.0251,20,IF(S214&lt;0.0501,15,IF(S214&lt;0.0751,10,IF(S214&lt;=0.1,5,IF(S214&gt;0.1,0,)))))))))</f>
        <v/>
      </c>
      <c r="U214" s="641" t="str">
        <f>IF(F214="Nije ocijenjen","",IF(F214="Ocijenjen",IF(O215+P215=0,T214,IF(O214+P214=0,T215,(T214+T215)/2))))</f>
        <v/>
      </c>
      <c r="V214" s="643" t="str">
        <f>IF(F214="Nije ocijenjen","",IF(F214="Ocijenjen",IF(U214="",N214,IF(N214="",U214,((N214+U214)/2)))))</f>
        <v/>
      </c>
    </row>
    <row r="215" spans="2:22" ht="15" customHeight="1" thickBot="1" x14ac:dyDescent="0.25">
      <c r="B215" s="672"/>
      <c r="C215" s="674"/>
      <c r="D215" s="676"/>
      <c r="E215" s="652"/>
      <c r="F215" s="654"/>
      <c r="G215" s="106" t="s">
        <v>265</v>
      </c>
      <c r="H215" s="682"/>
      <c r="I215" s="682"/>
      <c r="J215" s="682"/>
      <c r="K215" s="682"/>
      <c r="L215" s="658"/>
      <c r="M215" s="658"/>
      <c r="N215" s="660" t="e">
        <f>IF(#REF!="Nije ocijenjen","",IF(#REF!="Ocijenjen",IF(B215+C215=0,"",IF(#REF!="Tužilac",IF(M215&lt;0.031,40,IF(M215&lt;0.061,30,IF(M215&lt;0.101,20,IF(M215&lt;=0.2,10,IF(M215&lt;=1,0,))))),IF(M215&lt;0.031,20,IF(M215&lt;0.061,15,IF(M215&lt;0.101,10,IF(M215&lt;=0.2,5,IF(M215&lt;=1,0,)))))))))</f>
        <v>#REF!</v>
      </c>
      <c r="O215" s="533">
        <f>O209+O212</f>
        <v>0</v>
      </c>
      <c r="P215" s="533">
        <f t="shared" si="408"/>
        <v>0</v>
      </c>
      <c r="Q215" s="533">
        <f t="shared" si="408"/>
        <v>0</v>
      </c>
      <c r="R215" s="515" t="str">
        <f>IF(O215+P215=0,"",(O215+P215-Q215)/(O215+P215))</f>
        <v/>
      </c>
      <c r="S215" s="516" t="str">
        <f>IF(O215+P215=0,"",(Q215)/(O215+P215))</f>
        <v/>
      </c>
      <c r="T215" s="517" t="str">
        <f>IF(F214="Nije ocijenjen","",IF(F214="Ocijenjen",IF(O215+P215=0,"",IF(D214="Tužilac",IF(S215&lt;0.0301,50,IF(S215&lt;0.0601,40,IF(S215&lt;0.1001,25,IF(S215&lt;=0.2,15,IF(S215&gt;0.2,0,))))),IF(S215&lt;0.0301,20,IF(S215&lt;0.0601,15,IF(S215&lt;0.1001,10,IF(S215&lt;=0.2,5,IF(S215&gt;0.2,0,)))))))))</f>
        <v/>
      </c>
      <c r="U215" s="642">
        <f>+(T212+U213)/2</f>
        <v>0</v>
      </c>
      <c r="V215" s="644"/>
    </row>
    <row r="216" spans="2:22" ht="15" customHeight="1" thickBot="1" x14ac:dyDescent="0.25">
      <c r="H216" s="120"/>
      <c r="I216" s="120"/>
      <c r="J216" s="120"/>
      <c r="K216" s="120"/>
      <c r="L216" s="518"/>
      <c r="M216" s="518"/>
      <c r="N216" s="519"/>
      <c r="O216" s="120"/>
      <c r="P216" s="120"/>
      <c r="Q216" s="120"/>
      <c r="R216" s="518"/>
      <c r="S216" s="520"/>
      <c r="T216" s="520"/>
      <c r="U216" s="519"/>
      <c r="V216" s="521"/>
    </row>
    <row r="217" spans="2:22" ht="15" customHeight="1" thickBot="1" x14ac:dyDescent="0.25">
      <c r="B217" s="296" t="s">
        <v>196</v>
      </c>
      <c r="C217" s="297"/>
      <c r="D217" s="297"/>
      <c r="E217" s="298"/>
      <c r="F217" s="114"/>
      <c r="H217" s="120"/>
      <c r="I217" s="120"/>
      <c r="J217" s="120"/>
      <c r="K217" s="120"/>
      <c r="L217" s="518"/>
      <c r="M217" s="518"/>
      <c r="N217" s="116"/>
      <c r="O217" s="120"/>
      <c r="P217" s="120"/>
      <c r="Q217" s="120"/>
      <c r="R217" s="518"/>
      <c r="S217" s="520"/>
      <c r="T217" s="520"/>
      <c r="U217" s="519"/>
      <c r="V217" s="521"/>
    </row>
    <row r="218" spans="2:22" ht="15" customHeight="1" x14ac:dyDescent="0.2">
      <c r="B218" s="679">
        <v>7</v>
      </c>
      <c r="C218" s="647"/>
      <c r="D218" s="675" t="s">
        <v>266</v>
      </c>
      <c r="E218" s="651"/>
      <c r="F218" s="653" t="s">
        <v>115</v>
      </c>
      <c r="G218" s="105" t="s">
        <v>298</v>
      </c>
      <c r="H218" s="655"/>
      <c r="I218" s="655"/>
      <c r="J218" s="655"/>
      <c r="K218" s="655"/>
      <c r="L218" s="657"/>
      <c r="M218" s="657"/>
      <c r="N218" s="659"/>
      <c r="O218" s="510"/>
      <c r="P218" s="510"/>
      <c r="Q218" s="510"/>
      <c r="R218" s="511"/>
      <c r="S218" s="512"/>
      <c r="T218" s="513"/>
      <c r="U218" s="641"/>
      <c r="V218" s="643"/>
    </row>
    <row r="219" spans="2:22" ht="15" customHeight="1" thickBot="1" x14ac:dyDescent="0.25">
      <c r="B219" s="680"/>
      <c r="C219" s="648"/>
      <c r="D219" s="676"/>
      <c r="E219" s="652"/>
      <c r="F219" s="654"/>
      <c r="G219" s="106" t="s">
        <v>265</v>
      </c>
      <c r="H219" s="656"/>
      <c r="I219" s="656"/>
      <c r="J219" s="656"/>
      <c r="K219" s="656"/>
      <c r="L219" s="658"/>
      <c r="M219" s="658"/>
      <c r="N219" s="660"/>
      <c r="O219" s="514"/>
      <c r="P219" s="514"/>
      <c r="Q219" s="514"/>
      <c r="R219" s="515"/>
      <c r="S219" s="516"/>
      <c r="T219" s="517"/>
      <c r="U219" s="642"/>
      <c r="V219" s="644"/>
    </row>
    <row r="220" spans="2:22" ht="15" customHeight="1" thickBot="1" x14ac:dyDescent="0.25">
      <c r="B220" s="296" t="s">
        <v>197</v>
      </c>
      <c r="C220" s="297"/>
      <c r="D220" s="297"/>
      <c r="E220" s="298"/>
      <c r="F220" s="114"/>
      <c r="H220" s="120"/>
      <c r="I220" s="120"/>
      <c r="J220" s="120"/>
      <c r="K220" s="120"/>
      <c r="L220" s="518"/>
      <c r="M220" s="518"/>
      <c r="N220" s="116"/>
      <c r="O220" s="120"/>
      <c r="P220" s="120"/>
      <c r="Q220" s="120"/>
      <c r="R220" s="518"/>
      <c r="S220" s="520"/>
      <c r="T220" s="520"/>
      <c r="U220" s="519"/>
      <c r="V220" s="521"/>
    </row>
    <row r="221" spans="2:22" ht="15" customHeight="1" x14ac:dyDescent="0.2">
      <c r="B221" s="671">
        <f>+B218</f>
        <v>7</v>
      </c>
      <c r="C221" s="673">
        <f>+C218</f>
        <v>0</v>
      </c>
      <c r="D221" s="675" t="s">
        <v>266</v>
      </c>
      <c r="E221" s="651"/>
      <c r="F221" s="653" t="s">
        <v>115</v>
      </c>
      <c r="G221" s="105" t="s">
        <v>298</v>
      </c>
      <c r="H221" s="655"/>
      <c r="I221" s="655"/>
      <c r="J221" s="655"/>
      <c r="K221" s="655"/>
      <c r="L221" s="657"/>
      <c r="M221" s="657"/>
      <c r="N221" s="659"/>
      <c r="O221" s="510"/>
      <c r="P221" s="510"/>
      <c r="Q221" s="510"/>
      <c r="R221" s="511"/>
      <c r="S221" s="512"/>
      <c r="T221" s="513"/>
      <c r="U221" s="641"/>
      <c r="V221" s="643"/>
    </row>
    <row r="222" spans="2:22" ht="15" customHeight="1" thickBot="1" x14ac:dyDescent="0.25">
      <c r="B222" s="672"/>
      <c r="C222" s="674"/>
      <c r="D222" s="676"/>
      <c r="E222" s="652"/>
      <c r="F222" s="654"/>
      <c r="G222" s="106" t="s">
        <v>265</v>
      </c>
      <c r="H222" s="656"/>
      <c r="I222" s="656"/>
      <c r="J222" s="656"/>
      <c r="K222" s="656"/>
      <c r="L222" s="658"/>
      <c r="M222" s="658"/>
      <c r="N222" s="660"/>
      <c r="O222" s="514"/>
      <c r="P222" s="514"/>
      <c r="Q222" s="514"/>
      <c r="R222" s="515"/>
      <c r="S222" s="516"/>
      <c r="T222" s="517"/>
      <c r="U222" s="642"/>
      <c r="V222" s="644"/>
    </row>
    <row r="223" spans="2:22" ht="15" customHeight="1" thickBot="1" x14ac:dyDescent="0.25">
      <c r="B223" s="295" t="s">
        <v>195</v>
      </c>
      <c r="C223" s="114"/>
      <c r="D223" s="114"/>
      <c r="E223" s="114"/>
      <c r="F223" s="114"/>
      <c r="H223" s="120"/>
      <c r="I223" s="120"/>
      <c r="J223" s="120"/>
      <c r="K223" s="120"/>
      <c r="L223" s="518"/>
      <c r="M223" s="518"/>
      <c r="N223" s="116"/>
      <c r="O223" s="120"/>
      <c r="P223" s="120"/>
      <c r="Q223" s="120"/>
      <c r="R223" s="518"/>
      <c r="S223" s="520"/>
      <c r="T223" s="520"/>
      <c r="U223" s="519"/>
      <c r="V223" s="521"/>
    </row>
    <row r="224" spans="2:22" ht="15" customHeight="1" x14ac:dyDescent="0.2">
      <c r="B224" s="671">
        <f>+B218</f>
        <v>7</v>
      </c>
      <c r="C224" s="673">
        <f>+C218</f>
        <v>0</v>
      </c>
      <c r="D224" s="675" t="s">
        <v>266</v>
      </c>
      <c r="E224" s="651"/>
      <c r="F224" s="653" t="s">
        <v>115</v>
      </c>
      <c r="G224" s="105" t="s">
        <v>298</v>
      </c>
      <c r="H224" s="681">
        <f>+H218+H221</f>
        <v>0</v>
      </c>
      <c r="I224" s="681">
        <f t="shared" ref="I224:K224" si="409">+I218+I221</f>
        <v>0</v>
      </c>
      <c r="J224" s="681">
        <f t="shared" si="409"/>
        <v>0</v>
      </c>
      <c r="K224" s="681">
        <f t="shared" si="409"/>
        <v>0</v>
      </c>
      <c r="L224" s="657" t="str">
        <f>IF((H224+I224)=0,"",(H224+I224-J224-K224)/(H224+I224))</f>
        <v/>
      </c>
      <c r="M224" s="657" t="str">
        <f>IF((H224+I224)=0,"",(J224+K224)/(H224+I224))</f>
        <v/>
      </c>
      <c r="N224" s="659" t="str">
        <f t="shared" ref="N224" si="410">IF(F224="Nije ocijenjen","",IF(F224="Ocijenjen",IF(H224+I224=0,"",IF(D224="Tužilac",IF(M224&lt;0.0001,50,IF(M224&lt;0.0301,40,IF(M224&lt;0.0601,25,IF(M224&lt;=0.1,15,IF(M224&gt;0.1,0,))))),IF(M224&lt;0.0001,20,IF(M224&lt;0.0301,15,IF(M224&lt;0.0601,10,IF(M224&lt;=0.1,5,IF(M224&gt;0.1,0,)))))))))</f>
        <v/>
      </c>
      <c r="O224" s="532">
        <f>O218+O221</f>
        <v>0</v>
      </c>
      <c r="P224" s="532">
        <f t="shared" ref="P224:Q225" si="411">P218+P221</f>
        <v>0</v>
      </c>
      <c r="Q224" s="532">
        <f t="shared" si="411"/>
        <v>0</v>
      </c>
      <c r="R224" s="511" t="str">
        <f>IF(O224+P224=0,"",(O224+P224-Q224)/(O224+P224))</f>
        <v/>
      </c>
      <c r="S224" s="512" t="str">
        <f>IF(O224+P224=0,"",(Q224)/(O224+P224))</f>
        <v/>
      </c>
      <c r="T224" s="513" t="str">
        <f>IF(F224="Nije ocijenjen","",IF(F224="Ocijenjen",IF(O224+P224=0,"",IF(D224="Tužilac",IF(S224&lt;0.0251,50,IF(S224&lt;0.0501,40,IF(S224&lt;0.0751,25,IF(S224&lt;=0.1,15,IF(S224&gt;0.1,0,))))),IF(S224&lt;0.0251,20,IF(S224&lt;0.0501,15,IF(S224&lt;0.0751,10,IF(S224&lt;=0.1,5,IF(S224&gt;0.1,0,)))))))))</f>
        <v/>
      </c>
      <c r="U224" s="641" t="str">
        <f>IF(F224="Nije ocijenjen","",IF(F224="Ocijenjen",IF(O225+P225=0,T224,IF(O224+P224=0,T225,(T224+T225)/2))))</f>
        <v/>
      </c>
      <c r="V224" s="643" t="str">
        <f>IF(F224="Nije ocijenjen","",IF(F224="Ocijenjen",IF(U224="",N224,IF(N224="",U224,((N224+U224)/2)))))</f>
        <v/>
      </c>
    </row>
    <row r="225" spans="2:22" ht="15" customHeight="1" thickBot="1" x14ac:dyDescent="0.25">
      <c r="B225" s="672"/>
      <c r="C225" s="674"/>
      <c r="D225" s="676"/>
      <c r="E225" s="652"/>
      <c r="F225" s="654"/>
      <c r="G225" s="106" t="s">
        <v>265</v>
      </c>
      <c r="H225" s="682"/>
      <c r="I225" s="682"/>
      <c r="J225" s="682"/>
      <c r="K225" s="682"/>
      <c r="L225" s="658"/>
      <c r="M225" s="658"/>
      <c r="N225" s="660" t="e">
        <f>IF(#REF!="Nije ocijenjen","",IF(#REF!="Ocijenjen",IF(B225+C225=0,"",IF(#REF!="Tužilac",IF(M225&lt;0.031,40,IF(M225&lt;0.061,30,IF(M225&lt;0.101,20,IF(M225&lt;=0.2,10,IF(M225&lt;=1,0,))))),IF(M225&lt;0.031,20,IF(M225&lt;0.061,15,IF(M225&lt;0.101,10,IF(M225&lt;=0.2,5,IF(M225&lt;=1,0,)))))))))</f>
        <v>#REF!</v>
      </c>
      <c r="O225" s="533">
        <f>O219+O222</f>
        <v>0</v>
      </c>
      <c r="P225" s="533">
        <f t="shared" si="411"/>
        <v>0</v>
      </c>
      <c r="Q225" s="533">
        <f t="shared" si="411"/>
        <v>0</v>
      </c>
      <c r="R225" s="515" t="str">
        <f>IF(O225+P225=0,"",(O225+P225-Q225)/(O225+P225))</f>
        <v/>
      </c>
      <c r="S225" s="516" t="str">
        <f>IF(O225+P225=0,"",(Q225)/(O225+P225))</f>
        <v/>
      </c>
      <c r="T225" s="517" t="str">
        <f>IF(F224="Nije ocijenjen","",IF(F224="Ocijenjen",IF(O225+P225=0,"",IF(D224="Tužilac",IF(S225&lt;0.0301,50,IF(S225&lt;0.0601,40,IF(S225&lt;0.1001,25,IF(S225&lt;=0.2,15,IF(S225&gt;0.2,0,))))),IF(S225&lt;0.0301,20,IF(S225&lt;0.0601,15,IF(S225&lt;0.1001,10,IF(S225&lt;=0.2,5,IF(S225&gt;0.2,0,)))))))))</f>
        <v/>
      </c>
      <c r="U225" s="642">
        <f>+(T222+U223)/2</f>
        <v>0</v>
      </c>
      <c r="V225" s="644"/>
    </row>
    <row r="226" spans="2:22" ht="15" customHeight="1" thickBot="1" x14ac:dyDescent="0.25">
      <c r="H226" s="120"/>
      <c r="I226" s="120"/>
      <c r="J226" s="120"/>
      <c r="K226" s="120"/>
      <c r="L226" s="518"/>
      <c r="M226" s="518"/>
      <c r="N226" s="519"/>
      <c r="O226" s="120"/>
      <c r="P226" s="120"/>
      <c r="Q226" s="120"/>
      <c r="R226" s="518"/>
      <c r="S226" s="520"/>
      <c r="T226" s="520"/>
      <c r="U226" s="519"/>
      <c r="V226" s="521"/>
    </row>
    <row r="227" spans="2:22" ht="15" customHeight="1" thickBot="1" x14ac:dyDescent="0.25">
      <c r="B227" s="296" t="s">
        <v>196</v>
      </c>
      <c r="C227" s="297"/>
      <c r="D227" s="297"/>
      <c r="E227" s="298"/>
      <c r="F227" s="114"/>
      <c r="H227" s="120"/>
      <c r="I227" s="120"/>
      <c r="J227" s="120"/>
      <c r="K227" s="120"/>
      <c r="L227" s="518"/>
      <c r="M227" s="518"/>
      <c r="N227" s="116"/>
      <c r="O227" s="120"/>
      <c r="P227" s="120"/>
      <c r="Q227" s="120"/>
      <c r="R227" s="518"/>
      <c r="S227" s="520"/>
      <c r="T227" s="520"/>
      <c r="U227" s="519"/>
      <c r="V227" s="521"/>
    </row>
    <row r="228" spans="2:22" ht="15" customHeight="1" x14ac:dyDescent="0.2">
      <c r="B228" s="679">
        <v>8</v>
      </c>
      <c r="C228" s="647"/>
      <c r="D228" s="675" t="s">
        <v>266</v>
      </c>
      <c r="E228" s="651"/>
      <c r="F228" s="653" t="s">
        <v>115</v>
      </c>
      <c r="G228" s="105" t="s">
        <v>298</v>
      </c>
      <c r="H228" s="655"/>
      <c r="I228" s="655"/>
      <c r="J228" s="655"/>
      <c r="K228" s="655"/>
      <c r="L228" s="657"/>
      <c r="M228" s="657"/>
      <c r="N228" s="659"/>
      <c r="O228" s="510"/>
      <c r="P228" s="510"/>
      <c r="Q228" s="510"/>
      <c r="R228" s="511"/>
      <c r="S228" s="512"/>
      <c r="T228" s="513"/>
      <c r="U228" s="641"/>
      <c r="V228" s="643"/>
    </row>
    <row r="229" spans="2:22" ht="15" customHeight="1" thickBot="1" x14ac:dyDescent="0.25">
      <c r="B229" s="680"/>
      <c r="C229" s="648"/>
      <c r="D229" s="676"/>
      <c r="E229" s="652"/>
      <c r="F229" s="654"/>
      <c r="G229" s="106" t="s">
        <v>265</v>
      </c>
      <c r="H229" s="656"/>
      <c r="I229" s="656"/>
      <c r="J229" s="656"/>
      <c r="K229" s="656"/>
      <c r="L229" s="658"/>
      <c r="M229" s="658"/>
      <c r="N229" s="660"/>
      <c r="O229" s="514"/>
      <c r="P229" s="514"/>
      <c r="Q229" s="514"/>
      <c r="R229" s="515"/>
      <c r="S229" s="516"/>
      <c r="T229" s="517"/>
      <c r="U229" s="642"/>
      <c r="V229" s="644"/>
    </row>
    <row r="230" spans="2:22" ht="15" customHeight="1" thickBot="1" x14ac:dyDescent="0.25">
      <c r="B230" s="296" t="s">
        <v>197</v>
      </c>
      <c r="C230" s="297"/>
      <c r="D230" s="297"/>
      <c r="E230" s="298"/>
      <c r="F230" s="114"/>
      <c r="H230" s="120"/>
      <c r="I230" s="120"/>
      <c r="J230" s="120"/>
      <c r="K230" s="120"/>
      <c r="L230" s="518"/>
      <c r="M230" s="518"/>
      <c r="N230" s="116"/>
      <c r="O230" s="120"/>
      <c r="P230" s="120"/>
      <c r="Q230" s="120"/>
      <c r="R230" s="518"/>
      <c r="S230" s="520"/>
      <c r="T230" s="520"/>
      <c r="U230" s="519"/>
      <c r="V230" s="521"/>
    </row>
    <row r="231" spans="2:22" ht="15" customHeight="1" x14ac:dyDescent="0.2">
      <c r="B231" s="671">
        <f>+B228</f>
        <v>8</v>
      </c>
      <c r="C231" s="673">
        <f>+C228</f>
        <v>0</v>
      </c>
      <c r="D231" s="675" t="s">
        <v>266</v>
      </c>
      <c r="E231" s="651"/>
      <c r="F231" s="653" t="s">
        <v>115</v>
      </c>
      <c r="G231" s="105" t="s">
        <v>298</v>
      </c>
      <c r="H231" s="655"/>
      <c r="I231" s="655"/>
      <c r="J231" s="655"/>
      <c r="K231" s="655"/>
      <c r="L231" s="657"/>
      <c r="M231" s="657"/>
      <c r="N231" s="659"/>
      <c r="O231" s="510"/>
      <c r="P231" s="510"/>
      <c r="Q231" s="510"/>
      <c r="R231" s="511"/>
      <c r="S231" s="512"/>
      <c r="T231" s="513"/>
      <c r="U231" s="641"/>
      <c r="V231" s="643"/>
    </row>
    <row r="232" spans="2:22" ht="15" customHeight="1" thickBot="1" x14ac:dyDescent="0.25">
      <c r="B232" s="672"/>
      <c r="C232" s="674"/>
      <c r="D232" s="676"/>
      <c r="E232" s="652"/>
      <c r="F232" s="654"/>
      <c r="G232" s="106" t="s">
        <v>265</v>
      </c>
      <c r="H232" s="656"/>
      <c r="I232" s="656"/>
      <c r="J232" s="656"/>
      <c r="K232" s="656"/>
      <c r="L232" s="658"/>
      <c r="M232" s="658"/>
      <c r="N232" s="660"/>
      <c r="O232" s="514"/>
      <c r="P232" s="514"/>
      <c r="Q232" s="514"/>
      <c r="R232" s="515"/>
      <c r="S232" s="516"/>
      <c r="T232" s="517"/>
      <c r="U232" s="642"/>
      <c r="V232" s="644"/>
    </row>
    <row r="233" spans="2:22" ht="15" customHeight="1" thickBot="1" x14ac:dyDescent="0.25">
      <c r="B233" s="295" t="s">
        <v>195</v>
      </c>
      <c r="C233" s="114"/>
      <c r="D233" s="114"/>
      <c r="E233" s="114"/>
      <c r="F233" s="114"/>
      <c r="H233" s="120"/>
      <c r="I233" s="120"/>
      <c r="J233" s="120"/>
      <c r="K233" s="120"/>
      <c r="L233" s="518"/>
      <c r="M233" s="518"/>
      <c r="N233" s="116"/>
      <c r="O233" s="120"/>
      <c r="P233" s="120"/>
      <c r="Q233" s="120"/>
      <c r="R233" s="518"/>
      <c r="S233" s="520"/>
      <c r="T233" s="520"/>
      <c r="U233" s="519"/>
      <c r="V233" s="521"/>
    </row>
    <row r="234" spans="2:22" ht="15" customHeight="1" x14ac:dyDescent="0.2">
      <c r="B234" s="671">
        <f>+B228</f>
        <v>8</v>
      </c>
      <c r="C234" s="673">
        <f>+C228</f>
        <v>0</v>
      </c>
      <c r="D234" s="675" t="s">
        <v>266</v>
      </c>
      <c r="E234" s="651"/>
      <c r="F234" s="653" t="s">
        <v>115</v>
      </c>
      <c r="G234" s="105" t="s">
        <v>298</v>
      </c>
      <c r="H234" s="681">
        <f>+H228+H231</f>
        <v>0</v>
      </c>
      <c r="I234" s="681">
        <f t="shared" ref="I234:K234" si="412">+I228+I231</f>
        <v>0</v>
      </c>
      <c r="J234" s="681">
        <f t="shared" si="412"/>
        <v>0</v>
      </c>
      <c r="K234" s="681">
        <f t="shared" si="412"/>
        <v>0</v>
      </c>
      <c r="L234" s="657" t="str">
        <f>IF((H234+I234)=0,"",(H234+I234-J234-K234)/(H234+I234))</f>
        <v/>
      </c>
      <c r="M234" s="657" t="str">
        <f>IF((H234+I234)=0,"",(J234+K234)/(H234+I234))</f>
        <v/>
      </c>
      <c r="N234" s="659" t="str">
        <f t="shared" ref="N234" si="413">IF(F234="Nije ocijenjen","",IF(F234="Ocijenjen",IF(H234+I234=0,"",IF(D234="Tužilac",IF(M234&lt;0.0001,50,IF(M234&lt;0.0301,40,IF(M234&lt;0.0601,25,IF(M234&lt;=0.1,15,IF(M234&gt;0.1,0,))))),IF(M234&lt;0.0001,20,IF(M234&lt;0.0301,15,IF(M234&lt;0.0601,10,IF(M234&lt;=0.1,5,IF(M234&gt;0.1,0,)))))))))</f>
        <v/>
      </c>
      <c r="O234" s="532">
        <f>O228+O231</f>
        <v>0</v>
      </c>
      <c r="P234" s="532">
        <f t="shared" ref="P234:Q235" si="414">P228+P231</f>
        <v>0</v>
      </c>
      <c r="Q234" s="532">
        <f t="shared" si="414"/>
        <v>0</v>
      </c>
      <c r="R234" s="511" t="str">
        <f>IF(O234+P234=0,"",(O234+P234-Q234)/(O234+P234))</f>
        <v/>
      </c>
      <c r="S234" s="512" t="str">
        <f>IF(O234+P234=0,"",(Q234)/(O234+P234))</f>
        <v/>
      </c>
      <c r="T234" s="513" t="str">
        <f>IF(F234="Nije ocijenjen","",IF(F234="Ocijenjen",IF(O234+P234=0,"",IF(D234="Tužilac",IF(S234&lt;0.0251,50,IF(S234&lt;0.0501,40,IF(S234&lt;0.0751,25,IF(S234&lt;=0.1,15,IF(S234&gt;0.1,0,))))),IF(S234&lt;0.0251,20,IF(S234&lt;0.0501,15,IF(S234&lt;0.0751,10,IF(S234&lt;=0.1,5,IF(S234&gt;0.1,0,)))))))))</f>
        <v/>
      </c>
      <c r="U234" s="641" t="str">
        <f>IF(F234="Nije ocijenjen","",IF(F234="Ocijenjen",IF(O235+P235=0,T234,IF(O234+P234=0,T235,(T234+T235)/2))))</f>
        <v/>
      </c>
      <c r="V234" s="643" t="str">
        <f>IF(F234="Nije ocijenjen","",IF(F234="Ocijenjen",IF(U234="",N234,IF(N234="",U234,((N234+U234)/2)))))</f>
        <v/>
      </c>
    </row>
    <row r="235" spans="2:22" ht="15" customHeight="1" thickBot="1" x14ac:dyDescent="0.25">
      <c r="B235" s="672"/>
      <c r="C235" s="674"/>
      <c r="D235" s="676"/>
      <c r="E235" s="652"/>
      <c r="F235" s="654"/>
      <c r="G235" s="106" t="s">
        <v>265</v>
      </c>
      <c r="H235" s="682"/>
      <c r="I235" s="682"/>
      <c r="J235" s="682"/>
      <c r="K235" s="682"/>
      <c r="L235" s="658"/>
      <c r="M235" s="658"/>
      <c r="N235" s="660" t="e">
        <f>IF(#REF!="Nije ocijenjen","",IF(#REF!="Ocijenjen",IF(B235+C235=0,"",IF(#REF!="Tužilac",IF(M235&lt;0.031,40,IF(M235&lt;0.061,30,IF(M235&lt;0.101,20,IF(M235&lt;=0.2,10,IF(M235&lt;=1,0,))))),IF(M235&lt;0.031,20,IF(M235&lt;0.061,15,IF(M235&lt;0.101,10,IF(M235&lt;=0.2,5,IF(M235&lt;=1,0,)))))))))</f>
        <v>#REF!</v>
      </c>
      <c r="O235" s="533">
        <f>O229+O232</f>
        <v>0</v>
      </c>
      <c r="P235" s="533">
        <f t="shared" si="414"/>
        <v>0</v>
      </c>
      <c r="Q235" s="533">
        <f t="shared" si="414"/>
        <v>0</v>
      </c>
      <c r="R235" s="515" t="str">
        <f>IF(O235+P235=0,"",(O235+P235-Q235)/(O235+P235))</f>
        <v/>
      </c>
      <c r="S235" s="516" t="str">
        <f>IF(O235+P235=0,"",(Q235)/(O235+P235))</f>
        <v/>
      </c>
      <c r="T235" s="517" t="str">
        <f>IF(F234="Nije ocijenjen","",IF(F234="Ocijenjen",IF(O235+P235=0,"",IF(D234="Tužilac",IF(S235&lt;0.0301,50,IF(S235&lt;0.0601,40,IF(S235&lt;0.1001,25,IF(S235&lt;=0.2,15,IF(S235&gt;0.2,0,))))),IF(S235&lt;0.0301,20,IF(S235&lt;0.0601,15,IF(S235&lt;0.1001,10,IF(S235&lt;=0.2,5,IF(S235&gt;0.2,0,)))))))))</f>
        <v/>
      </c>
      <c r="U235" s="642">
        <f>+(T232+U233)/2</f>
        <v>0</v>
      </c>
      <c r="V235" s="644"/>
    </row>
    <row r="236" spans="2:22" ht="15" customHeight="1" thickBot="1" x14ac:dyDescent="0.25">
      <c r="H236" s="120"/>
      <c r="I236" s="120"/>
      <c r="J236" s="120"/>
      <c r="K236" s="120"/>
      <c r="L236" s="518"/>
      <c r="M236" s="518"/>
      <c r="N236" s="519"/>
      <c r="O236" s="120"/>
      <c r="P236" s="120"/>
      <c r="Q236" s="120"/>
      <c r="R236" s="518"/>
      <c r="S236" s="520"/>
      <c r="T236" s="520"/>
      <c r="U236" s="519"/>
      <c r="V236" s="521"/>
    </row>
    <row r="237" spans="2:22" ht="15" customHeight="1" thickBot="1" x14ac:dyDescent="0.25">
      <c r="B237" s="296" t="s">
        <v>196</v>
      </c>
      <c r="C237" s="297"/>
      <c r="D237" s="297"/>
      <c r="E237" s="298"/>
      <c r="F237" s="114"/>
      <c r="H237" s="120"/>
      <c r="I237" s="120"/>
      <c r="J237" s="120"/>
      <c r="K237" s="120"/>
      <c r="L237" s="518"/>
      <c r="M237" s="518"/>
      <c r="N237" s="116"/>
      <c r="O237" s="120"/>
      <c r="P237" s="120"/>
      <c r="Q237" s="120"/>
      <c r="R237" s="518"/>
      <c r="S237" s="520"/>
      <c r="T237" s="520"/>
      <c r="U237" s="519"/>
      <c r="V237" s="521"/>
    </row>
    <row r="238" spans="2:22" ht="15" customHeight="1" x14ac:dyDescent="0.2">
      <c r="B238" s="679">
        <v>9</v>
      </c>
      <c r="C238" s="647"/>
      <c r="D238" s="675" t="s">
        <v>266</v>
      </c>
      <c r="E238" s="651"/>
      <c r="F238" s="653" t="s">
        <v>115</v>
      </c>
      <c r="G238" s="105" t="s">
        <v>298</v>
      </c>
      <c r="H238" s="655"/>
      <c r="I238" s="655"/>
      <c r="J238" s="655"/>
      <c r="K238" s="655"/>
      <c r="L238" s="657"/>
      <c r="M238" s="657"/>
      <c r="N238" s="659"/>
      <c r="O238" s="510"/>
      <c r="P238" s="510"/>
      <c r="Q238" s="510"/>
      <c r="R238" s="511"/>
      <c r="S238" s="512"/>
      <c r="T238" s="513"/>
      <c r="U238" s="641"/>
      <c r="V238" s="643"/>
    </row>
    <row r="239" spans="2:22" ht="15" customHeight="1" thickBot="1" x14ac:dyDescent="0.25">
      <c r="B239" s="680"/>
      <c r="C239" s="648"/>
      <c r="D239" s="676"/>
      <c r="E239" s="652"/>
      <c r="F239" s="654"/>
      <c r="G239" s="106" t="s">
        <v>265</v>
      </c>
      <c r="H239" s="656"/>
      <c r="I239" s="656"/>
      <c r="J239" s="656"/>
      <c r="K239" s="656"/>
      <c r="L239" s="658"/>
      <c r="M239" s="658"/>
      <c r="N239" s="660"/>
      <c r="O239" s="514"/>
      <c r="P239" s="514"/>
      <c r="Q239" s="514"/>
      <c r="R239" s="515"/>
      <c r="S239" s="516"/>
      <c r="T239" s="517"/>
      <c r="U239" s="642"/>
      <c r="V239" s="644"/>
    </row>
    <row r="240" spans="2:22" ht="15" customHeight="1" thickBot="1" x14ac:dyDescent="0.25">
      <c r="B240" s="296" t="s">
        <v>197</v>
      </c>
      <c r="C240" s="297"/>
      <c r="D240" s="297"/>
      <c r="E240" s="298"/>
      <c r="F240" s="114"/>
      <c r="H240" s="120"/>
      <c r="I240" s="120"/>
      <c r="J240" s="120"/>
      <c r="K240" s="120"/>
      <c r="L240" s="518"/>
      <c r="M240" s="518"/>
      <c r="N240" s="116"/>
      <c r="O240" s="120"/>
      <c r="P240" s="120"/>
      <c r="Q240" s="120"/>
      <c r="R240" s="518"/>
      <c r="S240" s="520"/>
      <c r="T240" s="520"/>
      <c r="U240" s="519"/>
      <c r="V240" s="521"/>
    </row>
    <row r="241" spans="2:22" ht="15" customHeight="1" x14ac:dyDescent="0.2">
      <c r="B241" s="671">
        <f>+B238</f>
        <v>9</v>
      </c>
      <c r="C241" s="673">
        <f>+C238</f>
        <v>0</v>
      </c>
      <c r="D241" s="675" t="s">
        <v>266</v>
      </c>
      <c r="E241" s="651"/>
      <c r="F241" s="653" t="s">
        <v>115</v>
      </c>
      <c r="G241" s="105" t="s">
        <v>298</v>
      </c>
      <c r="H241" s="655"/>
      <c r="I241" s="655"/>
      <c r="J241" s="655"/>
      <c r="K241" s="655"/>
      <c r="L241" s="657"/>
      <c r="M241" s="657"/>
      <c r="N241" s="659"/>
      <c r="O241" s="510"/>
      <c r="P241" s="510"/>
      <c r="Q241" s="510"/>
      <c r="R241" s="511"/>
      <c r="S241" s="512"/>
      <c r="T241" s="513"/>
      <c r="U241" s="641"/>
      <c r="V241" s="643"/>
    </row>
    <row r="242" spans="2:22" ht="15" customHeight="1" thickBot="1" x14ac:dyDescent="0.25">
      <c r="B242" s="672"/>
      <c r="C242" s="674"/>
      <c r="D242" s="676"/>
      <c r="E242" s="652"/>
      <c r="F242" s="654"/>
      <c r="G242" s="106" t="s">
        <v>265</v>
      </c>
      <c r="H242" s="656"/>
      <c r="I242" s="656"/>
      <c r="J242" s="656"/>
      <c r="K242" s="656"/>
      <c r="L242" s="658"/>
      <c r="M242" s="658"/>
      <c r="N242" s="660"/>
      <c r="O242" s="514"/>
      <c r="P242" s="514"/>
      <c r="Q242" s="514"/>
      <c r="R242" s="515"/>
      <c r="S242" s="516"/>
      <c r="T242" s="517"/>
      <c r="U242" s="642"/>
      <c r="V242" s="644"/>
    </row>
    <row r="243" spans="2:22" ht="15" customHeight="1" thickBot="1" x14ac:dyDescent="0.25">
      <c r="B243" s="295" t="s">
        <v>195</v>
      </c>
      <c r="C243" s="114"/>
      <c r="D243" s="114"/>
      <c r="E243" s="114"/>
      <c r="F243" s="114"/>
      <c r="H243" s="120"/>
      <c r="I243" s="120"/>
      <c r="J243" s="120"/>
      <c r="K243" s="120"/>
      <c r="L243" s="518"/>
      <c r="M243" s="518"/>
      <c r="N243" s="116"/>
      <c r="O243" s="120"/>
      <c r="P243" s="120"/>
      <c r="Q243" s="120"/>
      <c r="R243" s="518"/>
      <c r="S243" s="520"/>
      <c r="T243" s="520"/>
      <c r="U243" s="519"/>
      <c r="V243" s="521"/>
    </row>
    <row r="244" spans="2:22" ht="15" customHeight="1" x14ac:dyDescent="0.2">
      <c r="B244" s="671">
        <f>+B238</f>
        <v>9</v>
      </c>
      <c r="C244" s="673">
        <f>+C238</f>
        <v>0</v>
      </c>
      <c r="D244" s="675" t="s">
        <v>266</v>
      </c>
      <c r="E244" s="651"/>
      <c r="F244" s="653" t="s">
        <v>115</v>
      </c>
      <c r="G244" s="105" t="s">
        <v>298</v>
      </c>
      <c r="H244" s="681">
        <f>+H238+H241</f>
        <v>0</v>
      </c>
      <c r="I244" s="681">
        <f t="shared" ref="I244:K244" si="415">+I238+I241</f>
        <v>0</v>
      </c>
      <c r="J244" s="681">
        <f t="shared" si="415"/>
        <v>0</v>
      </c>
      <c r="K244" s="681">
        <f t="shared" si="415"/>
        <v>0</v>
      </c>
      <c r="L244" s="657" t="str">
        <f>IF((H244+I244)=0,"",(H244+I244-J244-K244)/(H244+I244))</f>
        <v/>
      </c>
      <c r="M244" s="657" t="str">
        <f>IF((H244+I244)=0,"",(J244+K244)/(H244+I244))</f>
        <v/>
      </c>
      <c r="N244" s="659" t="str">
        <f t="shared" ref="N244" si="416">IF(F244="Nije ocijenjen","",IF(F244="Ocijenjen",IF(H244+I244=0,"",IF(D244="Tužilac",IF(M244&lt;0.0001,50,IF(M244&lt;0.0301,40,IF(M244&lt;0.0601,25,IF(M244&lt;=0.1,15,IF(M244&gt;0.1,0,))))),IF(M244&lt;0.0001,20,IF(M244&lt;0.0301,15,IF(M244&lt;0.0601,10,IF(M244&lt;=0.1,5,IF(M244&gt;0.1,0,)))))))))</f>
        <v/>
      </c>
      <c r="O244" s="532">
        <f>O238+O241</f>
        <v>0</v>
      </c>
      <c r="P244" s="532">
        <f t="shared" ref="P244:Q245" si="417">P238+P241</f>
        <v>0</v>
      </c>
      <c r="Q244" s="532">
        <f t="shared" si="417"/>
        <v>0</v>
      </c>
      <c r="R244" s="511" t="str">
        <f>IF(O244+P244=0,"",(O244+P244-Q244)/(O244+P244))</f>
        <v/>
      </c>
      <c r="S244" s="512" t="str">
        <f>IF(O244+P244=0,"",(Q244)/(O244+P244))</f>
        <v/>
      </c>
      <c r="T244" s="513" t="str">
        <f>IF(F244="Nije ocijenjen","",IF(F244="Ocijenjen",IF(O244+P244=0,"",IF(D244="Tužilac",IF(S244&lt;0.0251,50,IF(S244&lt;0.0501,40,IF(S244&lt;0.0751,25,IF(S244&lt;=0.1,15,IF(S244&gt;0.1,0,))))),IF(S244&lt;0.0251,20,IF(S244&lt;0.0501,15,IF(S244&lt;0.0751,10,IF(S244&lt;=0.1,5,IF(S244&gt;0.1,0,)))))))))</f>
        <v/>
      </c>
      <c r="U244" s="641" t="str">
        <f>IF(F244="Nije ocijenjen","",IF(F244="Ocijenjen",IF(O245+P245=0,T244,IF(O244+P244=0,T245,(T244+T245)/2))))</f>
        <v/>
      </c>
      <c r="V244" s="643" t="str">
        <f>IF(F244="Nije ocijenjen","",IF(F244="Ocijenjen",IF(U244="",N244,IF(N244="",U244,((N244+U244)/2)))))</f>
        <v/>
      </c>
    </row>
    <row r="245" spans="2:22" ht="15" customHeight="1" thickBot="1" x14ac:dyDescent="0.25">
      <c r="B245" s="672"/>
      <c r="C245" s="674"/>
      <c r="D245" s="676"/>
      <c r="E245" s="652"/>
      <c r="F245" s="654"/>
      <c r="G245" s="106" t="s">
        <v>265</v>
      </c>
      <c r="H245" s="682"/>
      <c r="I245" s="682"/>
      <c r="J245" s="682"/>
      <c r="K245" s="682"/>
      <c r="L245" s="658"/>
      <c r="M245" s="658"/>
      <c r="N245" s="660" t="e">
        <f>IF(#REF!="Nije ocijenjen","",IF(#REF!="Ocijenjen",IF(B245+C245=0,"",IF(#REF!="Tužilac",IF(M245&lt;0.031,40,IF(M245&lt;0.061,30,IF(M245&lt;0.101,20,IF(M245&lt;=0.2,10,IF(M245&lt;=1,0,))))),IF(M245&lt;0.031,20,IF(M245&lt;0.061,15,IF(M245&lt;0.101,10,IF(M245&lt;=0.2,5,IF(M245&lt;=1,0,)))))))))</f>
        <v>#REF!</v>
      </c>
      <c r="O245" s="533">
        <f>O239+O242</f>
        <v>0</v>
      </c>
      <c r="P245" s="533">
        <f t="shared" si="417"/>
        <v>0</v>
      </c>
      <c r="Q245" s="533">
        <f t="shared" si="417"/>
        <v>0</v>
      </c>
      <c r="R245" s="515" t="str">
        <f>IF(O245+P245=0,"",(O245+P245-Q245)/(O245+P245))</f>
        <v/>
      </c>
      <c r="S245" s="516" t="str">
        <f>IF(O245+P245=0,"",(Q245)/(O245+P245))</f>
        <v/>
      </c>
      <c r="T245" s="517" t="str">
        <f>IF(F244="Nije ocijenjen","",IF(F244="Ocijenjen",IF(O245+P245=0,"",IF(D244="Tužilac",IF(S245&lt;0.0301,50,IF(S245&lt;0.0601,40,IF(S245&lt;0.1001,25,IF(S245&lt;=0.2,15,IF(S245&gt;0.2,0,))))),IF(S245&lt;0.0301,20,IF(S245&lt;0.0601,15,IF(S245&lt;0.1001,10,IF(S245&lt;=0.2,5,IF(S245&gt;0.2,0,)))))))))</f>
        <v/>
      </c>
      <c r="U245" s="642">
        <f>+(T242+U243)/2</f>
        <v>0</v>
      </c>
      <c r="V245" s="644"/>
    </row>
    <row r="246" spans="2:22" ht="15" customHeight="1" thickBot="1" x14ac:dyDescent="0.25">
      <c r="H246" s="120"/>
      <c r="I246" s="120"/>
      <c r="J246" s="120"/>
      <c r="K246" s="120"/>
      <c r="L246" s="518"/>
      <c r="M246" s="518"/>
      <c r="N246" s="519"/>
      <c r="O246" s="120"/>
      <c r="P246" s="120"/>
      <c r="Q246" s="120"/>
      <c r="R246" s="518"/>
      <c r="S246" s="520"/>
      <c r="T246" s="520"/>
      <c r="U246" s="519"/>
      <c r="V246" s="521"/>
    </row>
    <row r="247" spans="2:22" ht="15" customHeight="1" thickBot="1" x14ac:dyDescent="0.25">
      <c r="B247" s="296" t="s">
        <v>196</v>
      </c>
      <c r="C247" s="297"/>
      <c r="D247" s="297"/>
      <c r="E247" s="298"/>
      <c r="F247" s="114"/>
      <c r="H247" s="120"/>
      <c r="I247" s="120"/>
      <c r="J247" s="120"/>
      <c r="K247" s="120"/>
      <c r="L247" s="518"/>
      <c r="M247" s="518"/>
      <c r="N247" s="116"/>
      <c r="O247" s="120"/>
      <c r="P247" s="120"/>
      <c r="Q247" s="120"/>
      <c r="R247" s="518"/>
      <c r="S247" s="520"/>
      <c r="T247" s="520"/>
      <c r="U247" s="519"/>
      <c r="V247" s="521"/>
    </row>
    <row r="248" spans="2:22" ht="15" customHeight="1" x14ac:dyDescent="0.2">
      <c r="B248" s="679">
        <v>10</v>
      </c>
      <c r="C248" s="647"/>
      <c r="D248" s="675" t="s">
        <v>266</v>
      </c>
      <c r="E248" s="651"/>
      <c r="F248" s="653" t="s">
        <v>115</v>
      </c>
      <c r="G248" s="105" t="s">
        <v>298</v>
      </c>
      <c r="H248" s="655"/>
      <c r="I248" s="655"/>
      <c r="J248" s="655"/>
      <c r="K248" s="655"/>
      <c r="L248" s="657"/>
      <c r="M248" s="657"/>
      <c r="N248" s="659"/>
      <c r="O248" s="510"/>
      <c r="P248" s="510"/>
      <c r="Q248" s="510"/>
      <c r="R248" s="511"/>
      <c r="S248" s="512"/>
      <c r="T248" s="513"/>
      <c r="U248" s="641"/>
      <c r="V248" s="643"/>
    </row>
    <row r="249" spans="2:22" ht="15" customHeight="1" thickBot="1" x14ac:dyDescent="0.25">
      <c r="B249" s="680"/>
      <c r="C249" s="648"/>
      <c r="D249" s="676"/>
      <c r="E249" s="652"/>
      <c r="F249" s="654"/>
      <c r="G249" s="106" t="s">
        <v>265</v>
      </c>
      <c r="H249" s="656"/>
      <c r="I249" s="656"/>
      <c r="J249" s="656"/>
      <c r="K249" s="656"/>
      <c r="L249" s="658"/>
      <c r="M249" s="658"/>
      <c r="N249" s="660"/>
      <c r="O249" s="514"/>
      <c r="P249" s="514"/>
      <c r="Q249" s="514"/>
      <c r="R249" s="515"/>
      <c r="S249" s="516"/>
      <c r="T249" s="517"/>
      <c r="U249" s="642"/>
      <c r="V249" s="644"/>
    </row>
    <row r="250" spans="2:22" ht="15" customHeight="1" thickBot="1" x14ac:dyDescent="0.25">
      <c r="B250" s="296" t="s">
        <v>197</v>
      </c>
      <c r="C250" s="297"/>
      <c r="D250" s="297"/>
      <c r="E250" s="298"/>
      <c r="F250" s="114"/>
      <c r="H250" s="120"/>
      <c r="I250" s="120"/>
      <c r="J250" s="120"/>
      <c r="K250" s="120"/>
      <c r="L250" s="518"/>
      <c r="M250" s="518"/>
      <c r="N250" s="116"/>
      <c r="O250" s="120"/>
      <c r="P250" s="120"/>
      <c r="Q250" s="120"/>
      <c r="R250" s="518"/>
      <c r="S250" s="520"/>
      <c r="T250" s="520"/>
      <c r="U250" s="519"/>
      <c r="V250" s="521"/>
    </row>
    <row r="251" spans="2:22" ht="15" customHeight="1" x14ac:dyDescent="0.2">
      <c r="B251" s="671">
        <f>+B248</f>
        <v>10</v>
      </c>
      <c r="C251" s="673">
        <f>+C248</f>
        <v>0</v>
      </c>
      <c r="D251" s="675" t="s">
        <v>266</v>
      </c>
      <c r="E251" s="651"/>
      <c r="F251" s="653" t="s">
        <v>115</v>
      </c>
      <c r="G251" s="105" t="s">
        <v>298</v>
      </c>
      <c r="H251" s="655"/>
      <c r="I251" s="655"/>
      <c r="J251" s="655"/>
      <c r="K251" s="655"/>
      <c r="L251" s="657"/>
      <c r="M251" s="657"/>
      <c r="N251" s="659"/>
      <c r="O251" s="510"/>
      <c r="P251" s="510"/>
      <c r="Q251" s="510"/>
      <c r="R251" s="511"/>
      <c r="S251" s="512"/>
      <c r="T251" s="513"/>
      <c r="U251" s="641"/>
      <c r="V251" s="643"/>
    </row>
    <row r="252" spans="2:22" ht="15" customHeight="1" thickBot="1" x14ac:dyDescent="0.25">
      <c r="B252" s="672"/>
      <c r="C252" s="674"/>
      <c r="D252" s="676"/>
      <c r="E252" s="652"/>
      <c r="F252" s="654"/>
      <c r="G252" s="106" t="s">
        <v>265</v>
      </c>
      <c r="H252" s="656"/>
      <c r="I252" s="656"/>
      <c r="J252" s="656"/>
      <c r="K252" s="656"/>
      <c r="L252" s="658"/>
      <c r="M252" s="658"/>
      <c r="N252" s="660"/>
      <c r="O252" s="514"/>
      <c r="P252" s="514"/>
      <c r="Q252" s="514"/>
      <c r="R252" s="515"/>
      <c r="S252" s="516"/>
      <c r="T252" s="517"/>
      <c r="U252" s="642"/>
      <c r="V252" s="644"/>
    </row>
    <row r="253" spans="2:22" ht="15" customHeight="1" thickBot="1" x14ac:dyDescent="0.25">
      <c r="B253" s="295" t="s">
        <v>195</v>
      </c>
      <c r="C253" s="114"/>
      <c r="D253" s="114"/>
      <c r="E253" s="114"/>
      <c r="F253" s="114"/>
      <c r="H253" s="120"/>
      <c r="I253" s="120"/>
      <c r="J253" s="120"/>
      <c r="K253" s="120"/>
      <c r="L253" s="518"/>
      <c r="M253" s="518"/>
      <c r="N253" s="116"/>
      <c r="O253" s="120"/>
      <c r="P253" s="120"/>
      <c r="Q253" s="120"/>
      <c r="R253" s="518"/>
      <c r="S253" s="520"/>
      <c r="T253" s="520"/>
      <c r="U253" s="519"/>
      <c r="V253" s="521"/>
    </row>
    <row r="254" spans="2:22" ht="15" customHeight="1" x14ac:dyDescent="0.2">
      <c r="B254" s="671">
        <f>+B248</f>
        <v>10</v>
      </c>
      <c r="C254" s="673">
        <f>+C248</f>
        <v>0</v>
      </c>
      <c r="D254" s="675" t="s">
        <v>266</v>
      </c>
      <c r="E254" s="651"/>
      <c r="F254" s="653" t="s">
        <v>115</v>
      </c>
      <c r="G254" s="105" t="s">
        <v>298</v>
      </c>
      <c r="H254" s="681">
        <f>+H248+H251</f>
        <v>0</v>
      </c>
      <c r="I254" s="681">
        <f t="shared" ref="I254:J254" si="418">+I248+I251</f>
        <v>0</v>
      </c>
      <c r="J254" s="681">
        <f t="shared" si="418"/>
        <v>0</v>
      </c>
      <c r="K254" s="681">
        <f>+K248+K251</f>
        <v>0</v>
      </c>
      <c r="L254" s="657" t="str">
        <f>IF((H254+I254)=0,"",(H254+I254-J254-K254)/(H254+I254))</f>
        <v/>
      </c>
      <c r="M254" s="657" t="str">
        <f>IF((H254+I254)=0,"",(J254+K254)/(H254+I254))</f>
        <v/>
      </c>
      <c r="N254" s="659" t="str">
        <f t="shared" ref="N254" si="419">IF(F254="Nije ocijenjen","",IF(F254="Ocijenjen",IF(H254+I254=0,"",IF(D254="Tužilac",IF(M254&lt;0.0001,50,IF(M254&lt;0.0301,40,IF(M254&lt;0.0601,25,IF(M254&lt;=0.1,15,IF(M254&gt;0.1,0,))))),IF(M254&lt;0.0001,20,IF(M254&lt;0.0301,15,IF(M254&lt;0.0601,10,IF(M254&lt;=0.1,5,IF(M254&gt;0.1,0,)))))))))</f>
        <v/>
      </c>
      <c r="O254" s="532">
        <f>O248+O251</f>
        <v>0</v>
      </c>
      <c r="P254" s="532">
        <f t="shared" ref="P254:Q255" si="420">P248+P251</f>
        <v>0</v>
      </c>
      <c r="Q254" s="532">
        <f t="shared" si="420"/>
        <v>0</v>
      </c>
      <c r="R254" s="511" t="str">
        <f>IF(O254+P254=0,"",(O254+P254-Q254)/(O254+P254))</f>
        <v/>
      </c>
      <c r="S254" s="512" t="str">
        <f>IF(O254+P254=0,"",(Q254)/(O254+P254))</f>
        <v/>
      </c>
      <c r="T254" s="513" t="str">
        <f>IF(F254="Nije ocijenjen","",IF(F254="Ocijenjen",IF(O254+P254=0,"",IF(D254="Tužilac",IF(S254&lt;0.0251,50,IF(S254&lt;0.0501,40,IF(S254&lt;0.0751,25,IF(S254&lt;=0.1,15,IF(S254&gt;0.1,0,))))),IF(S254&lt;0.0251,20,IF(S254&lt;0.0501,15,IF(S254&lt;0.0751,10,IF(S254&lt;=0.1,5,IF(S254&gt;0.1,0,)))))))))</f>
        <v/>
      </c>
      <c r="U254" s="641" t="str">
        <f>IF(F254="Nije ocijenjen","",IF(F254="Ocijenjen",IF(O255+P255=0,T254,IF(O254+P254=0,T255,(T254+T255)/2))))</f>
        <v/>
      </c>
      <c r="V254" s="643" t="str">
        <f>IF(F254="Nije ocijenjen","",IF(F254="Ocijenjen",IF(U254="",N254,IF(N254="",U254,((N254+U254)/2)))))</f>
        <v/>
      </c>
    </row>
    <row r="255" spans="2:22" ht="15" customHeight="1" thickBot="1" x14ac:dyDescent="0.25">
      <c r="B255" s="672"/>
      <c r="C255" s="674"/>
      <c r="D255" s="676"/>
      <c r="E255" s="652"/>
      <c r="F255" s="654"/>
      <c r="G255" s="106" t="s">
        <v>265</v>
      </c>
      <c r="H255" s="682"/>
      <c r="I255" s="682"/>
      <c r="J255" s="682"/>
      <c r="K255" s="682"/>
      <c r="L255" s="658"/>
      <c r="M255" s="658"/>
      <c r="N255" s="660" t="e">
        <f>IF(#REF!="Nije ocijenjen","",IF(#REF!="Ocijenjen",IF(B255+C255=0,"",IF(#REF!="Tužilac",IF(M255&lt;0.031,40,IF(M255&lt;0.061,30,IF(M255&lt;0.101,20,IF(M255&lt;=0.2,10,IF(M255&lt;=1,0,))))),IF(M255&lt;0.031,20,IF(M255&lt;0.061,15,IF(M255&lt;0.101,10,IF(M255&lt;=0.2,5,IF(M255&lt;=1,0,)))))))))</f>
        <v>#REF!</v>
      </c>
      <c r="O255" s="533">
        <f>O249+O252</f>
        <v>0</v>
      </c>
      <c r="P255" s="533">
        <f t="shared" si="420"/>
        <v>0</v>
      </c>
      <c r="Q255" s="533">
        <f t="shared" si="420"/>
        <v>0</v>
      </c>
      <c r="R255" s="515" t="str">
        <f>IF(O255+P255=0,"",(O255+P255-Q255)/(O255+P255))</f>
        <v/>
      </c>
      <c r="S255" s="516" t="str">
        <f>IF(O255+P255=0,"",(Q255)/(O255+P255))</f>
        <v/>
      </c>
      <c r="T255" s="517" t="str">
        <f>IF(F254="Nije ocijenjen","",IF(F254="Ocijenjen",IF(O255+P255=0,"",IF(D254="Tužilac",IF(S255&lt;0.0301,50,IF(S255&lt;0.0601,40,IF(S255&lt;0.1001,25,IF(S255&lt;=0.2,15,IF(S255&gt;0.2,0,))))),IF(S255&lt;0.0301,20,IF(S255&lt;0.0601,15,IF(S255&lt;0.1001,10,IF(S255&lt;=0.2,5,IF(S255&gt;0.2,0,)))))))))</f>
        <v/>
      </c>
      <c r="U255" s="642">
        <f>+(T252+U253)/2</f>
        <v>0</v>
      </c>
      <c r="V255" s="644"/>
    </row>
    <row r="256" spans="2:22" ht="11.25" customHeight="1" x14ac:dyDescent="0.2"/>
    <row r="257" spans="2:22" ht="11.25" customHeight="1" x14ac:dyDescent="0.2"/>
    <row r="258" spans="2:22" ht="11.25" customHeight="1" x14ac:dyDescent="0.2"/>
    <row r="259" spans="2:22" ht="11.25" customHeight="1" x14ac:dyDescent="0.2"/>
    <row r="260" spans="2:22" ht="18" customHeight="1" x14ac:dyDescent="0.2">
      <c r="B260" s="373" t="s">
        <v>261</v>
      </c>
    </row>
    <row r="261" spans="2:22" ht="23.25" customHeight="1" x14ac:dyDescent="0.2">
      <c r="B261" s="373" t="s">
        <v>292</v>
      </c>
    </row>
    <row r="262" spans="2:22" ht="6" customHeight="1" x14ac:dyDescent="0.2">
      <c r="B262" s="374"/>
    </row>
    <row r="263" spans="2:22" ht="8.1" customHeight="1" thickBot="1" x14ac:dyDescent="0.25"/>
    <row r="264" spans="2:22" s="120" customFormat="1" ht="101.25" customHeight="1" thickBot="1" x14ac:dyDescent="0.25">
      <c r="B264" s="117" t="s">
        <v>57</v>
      </c>
      <c r="C264" s="118" t="s">
        <v>293</v>
      </c>
      <c r="D264" s="118" t="s">
        <v>250</v>
      </c>
      <c r="E264" s="119" t="s">
        <v>262</v>
      </c>
      <c r="L264" s="518"/>
      <c r="M264" s="320" t="s">
        <v>322</v>
      </c>
      <c r="N264" s="321" t="s">
        <v>334</v>
      </c>
      <c r="R264" s="518"/>
      <c r="S264" s="322" t="s">
        <v>323</v>
      </c>
      <c r="T264" s="320" t="s">
        <v>335</v>
      </c>
      <c r="U264" s="534" t="s">
        <v>324</v>
      </c>
      <c r="V264" s="535" t="s">
        <v>206</v>
      </c>
    </row>
    <row r="265" spans="2:22" s="103" customFormat="1" ht="9" customHeight="1" thickBot="1" x14ac:dyDescent="0.25">
      <c r="B265" s="99" t="s">
        <v>0</v>
      </c>
      <c r="C265" s="100" t="s">
        <v>1</v>
      </c>
      <c r="D265" s="100" t="s">
        <v>2</v>
      </c>
      <c r="E265" s="100" t="s">
        <v>3</v>
      </c>
      <c r="F265" s="100" t="s">
        <v>6</v>
      </c>
      <c r="G265" s="100" t="s">
        <v>7</v>
      </c>
      <c r="H265" s="100" t="s">
        <v>9</v>
      </c>
      <c r="I265" s="100" t="s">
        <v>10</v>
      </c>
      <c r="J265" s="100" t="s">
        <v>11</v>
      </c>
      <c r="K265" s="100" t="s">
        <v>70</v>
      </c>
      <c r="L265" s="100" t="s">
        <v>71</v>
      </c>
      <c r="M265" s="101" t="s">
        <v>72</v>
      </c>
      <c r="N265" s="100" t="s">
        <v>73</v>
      </c>
      <c r="O265" s="100" t="s">
        <v>74</v>
      </c>
      <c r="P265" s="100" t="s">
        <v>75</v>
      </c>
      <c r="Q265" s="101" t="s">
        <v>76</v>
      </c>
      <c r="R265" s="170" t="s">
        <v>77</v>
      </c>
      <c r="S265" s="170" t="s">
        <v>78</v>
      </c>
      <c r="T265" s="170" t="s">
        <v>90</v>
      </c>
      <c r="U265" s="102" t="s">
        <v>113</v>
      </c>
      <c r="V265" s="101" t="s">
        <v>114</v>
      </c>
    </row>
    <row r="266" spans="2:22" ht="15" customHeight="1" x14ac:dyDescent="0.2">
      <c r="B266" s="669">
        <v>1</v>
      </c>
      <c r="C266" s="697"/>
      <c r="D266" s="698"/>
      <c r="E266" s="651"/>
      <c r="F266" s="653" t="s">
        <v>115</v>
      </c>
      <c r="G266" s="105" t="s">
        <v>298</v>
      </c>
      <c r="H266" s="655"/>
      <c r="I266" s="655"/>
      <c r="J266" s="655"/>
      <c r="K266" s="655"/>
      <c r="L266" s="657" t="str">
        <f t="shared" ref="L266" si="421">IF((H266+I266)=0,"",(H266+I266-J266-K266)/(H266+I266))</f>
        <v/>
      </c>
      <c r="M266" s="657" t="str">
        <f t="shared" ref="M266" si="422">IF((H266+I266)=0,"",(J266+K266)/(H266+I266))</f>
        <v/>
      </c>
      <c r="N266" s="659" t="str">
        <f>IF(F266="Nije ocijenjen","",IF(F266="Ocijenjen",IF(H266+I266=0,"",IF(M266&lt;0.0001,15,IF(M266&lt;0.0301,12,IF(M266&lt;0.0601,8,IF(M266&lt;=0.1,4,IF(M266&gt;0.1,0,))))))))</f>
        <v/>
      </c>
      <c r="O266" s="510"/>
      <c r="P266" s="510"/>
      <c r="Q266" s="510"/>
      <c r="R266" s="511" t="str">
        <f t="shared" ref="R266" si="423">IF(O266+P266=0,"",(O266+P266-Q266)/(O266+P266))</f>
        <v/>
      </c>
      <c r="S266" s="512" t="str">
        <f t="shared" ref="S266" si="424">IF(O266+P266=0,"",(Q266)/(O266+P266))</f>
        <v/>
      </c>
      <c r="T266" s="513" t="str">
        <f>IF(F266="Nije ocijenjen","",IF(F266="Ocijenjen",IF(O266+P266=0,"",IF(S266&lt;0.0251,15,IF(S266&lt;0.0501,12,IF(S266&lt;0.0751,8,IF(S266&lt;=0.1,4,IF(S266&gt;0.1,0,))))))))</f>
        <v/>
      </c>
      <c r="U266" s="641" t="str">
        <f t="shared" ref="U266" si="425">IF(F266="Nije ocijenjen","",IF(F266="Ocijenjen",IF(O267+P267=0,T266,IF(O266+P266=0,T267,(T266+T267)/2))))</f>
        <v/>
      </c>
      <c r="V266" s="643" t="str">
        <f t="shared" ref="V266" si="426">IF(F266="Nije ocijenjen","",IF(F266="Ocijenjen",IF(U266="",N266,IF(N266="",U266,((N266+U266)/2)))))</f>
        <v/>
      </c>
    </row>
    <row r="267" spans="2:22" ht="15" customHeight="1" thickBot="1" x14ac:dyDescent="0.25">
      <c r="B267" s="646"/>
      <c r="C267" s="696"/>
      <c r="D267" s="650"/>
      <c r="E267" s="652"/>
      <c r="F267" s="654"/>
      <c r="G267" s="106" t="s">
        <v>265</v>
      </c>
      <c r="H267" s="656"/>
      <c r="I267" s="656"/>
      <c r="J267" s="656"/>
      <c r="K267" s="656"/>
      <c r="L267" s="658"/>
      <c r="M267" s="658"/>
      <c r="N267" s="660" t="e">
        <f>IF(#REF!="Nije ocijenjen","",IF(#REF!="Ocijenjen",IF(B267+C267=0,"",IF(#REF!="Tužilac",IF(M267&lt;0.031,40,IF(M267&lt;0.061,30,IF(M267&lt;0.101,20,IF(M267&lt;=0.2,10,IF(M267&lt;=1,0,))))),IF(M267&lt;0.031,20,IF(M267&lt;0.061,15,IF(M267&lt;0.101,10,IF(M267&lt;=0.2,5,IF(M267&lt;=1,0,)))))))))</f>
        <v>#REF!</v>
      </c>
      <c r="O267" s="514"/>
      <c r="P267" s="514"/>
      <c r="Q267" s="514"/>
      <c r="R267" s="515" t="str">
        <f>IF(O267+P267=0,"",(O267+P267-Q267)/(O267+P267))</f>
        <v/>
      </c>
      <c r="S267" s="516" t="str">
        <f>IF(O267+P267=0,"",(Q267)/(O267+P267))</f>
        <v/>
      </c>
      <c r="T267" s="517" t="str">
        <f>IF(F266="Nije ocijenjen","",IF(F266="Ocijenjen",IF(O267+P267=0,"",IF(S267&lt;0.0301,15,IF(S267&lt;0.0601,12,IF(S267&lt;0.1001,8,IF(S267&lt;=0.2,4,IF(S267&gt;0.2,0,))))))))</f>
        <v/>
      </c>
      <c r="U267" s="642" t="e">
        <f t="shared" ref="U267" si="427">+(T264+U265)/2</f>
        <v>#VALUE!</v>
      </c>
      <c r="V267" s="644"/>
    </row>
    <row r="268" spans="2:22" ht="15" customHeight="1" x14ac:dyDescent="0.2">
      <c r="B268" s="645">
        <v>2</v>
      </c>
      <c r="C268" s="695"/>
      <c r="D268" s="649"/>
      <c r="E268" s="651"/>
      <c r="F268" s="653" t="s">
        <v>115</v>
      </c>
      <c r="G268" s="105" t="s">
        <v>298</v>
      </c>
      <c r="H268" s="655"/>
      <c r="I268" s="655"/>
      <c r="J268" s="655"/>
      <c r="K268" s="655"/>
      <c r="L268" s="657" t="str">
        <f t="shared" ref="L268" si="428">IF((H268+I268)=0,"",(H268+I268-J268-K268)/(H268+I268))</f>
        <v/>
      </c>
      <c r="M268" s="657" t="str">
        <f t="shared" ref="M268" si="429">IF((H268+I268)=0,"",(J268+K268)/(H268+I268))</f>
        <v/>
      </c>
      <c r="N268" s="659" t="str">
        <f t="shared" ref="N268" si="430">IF(F268="Nije ocijenjen","",IF(F268="Ocijenjen",IF(H268+I268=0,"",IF(M268&lt;0.0001,15,IF(M268&lt;0.0301,12,IF(M268&lt;0.0601,8,IF(M268&lt;=0.1,4,IF(M268&gt;0.1,0,))))))))</f>
        <v/>
      </c>
      <c r="O268" s="510"/>
      <c r="P268" s="510"/>
      <c r="Q268" s="510"/>
      <c r="R268" s="511" t="str">
        <f t="shared" ref="R268:R279" si="431">IF(O268+P268=0,"",(O268+P268-Q268)/(O268+P268))</f>
        <v/>
      </c>
      <c r="S268" s="512" t="str">
        <f t="shared" ref="S268:S279" si="432">IF(O268+P268=0,"",(Q268)/(O268+P268))</f>
        <v/>
      </c>
      <c r="T268" s="513" t="str">
        <f t="shared" ref="T268" si="433">IF(F268="Nije ocijenjen","",IF(F268="Ocijenjen",IF(O268+P268=0,"",IF(S268&lt;0.0251,15,IF(S268&lt;0.0501,12,IF(S268&lt;0.0751,8,IF(S268&lt;=0.1,4,IF(S268&gt;0.1,0,))))))))</f>
        <v/>
      </c>
      <c r="U268" s="641" t="str">
        <f t="shared" ref="U268" si="434">IF(F268="Nije ocijenjen","",IF(F268="Ocijenjen",IF(O269+P269=0,T268,IF(O268+P268=0,T269,(T268+T269)/2))))</f>
        <v/>
      </c>
      <c r="V268" s="643" t="str">
        <f t="shared" ref="V268" si="435">IF(F268="Nije ocijenjen","",IF(F268="Ocijenjen",IF(U268="",N268,IF(N268="",U268,((N268+U268)/2)))))</f>
        <v/>
      </c>
    </row>
    <row r="269" spans="2:22" ht="15" customHeight="1" thickBot="1" x14ac:dyDescent="0.25">
      <c r="B269" s="646"/>
      <c r="C269" s="696"/>
      <c r="D269" s="650"/>
      <c r="E269" s="652"/>
      <c r="F269" s="654"/>
      <c r="G269" s="106" t="s">
        <v>265</v>
      </c>
      <c r="H269" s="656"/>
      <c r="I269" s="656"/>
      <c r="J269" s="656"/>
      <c r="K269" s="656"/>
      <c r="L269" s="658"/>
      <c r="M269" s="658"/>
      <c r="N269" s="660" t="e">
        <f>IF(#REF!="Nije ocijenjen","",IF(#REF!="Ocijenjen",IF(B269+C269=0,"",IF(#REF!="Tužilac",IF(M269&lt;0.031,40,IF(M269&lt;0.061,30,IF(M269&lt;0.101,20,IF(M269&lt;=0.2,10,IF(M269&lt;=1,0,))))),IF(M269&lt;0.031,20,IF(M269&lt;0.061,15,IF(M269&lt;0.101,10,IF(M269&lt;=0.2,5,IF(M269&lt;=1,0,)))))))))</f>
        <v>#REF!</v>
      </c>
      <c r="O269" s="514"/>
      <c r="P269" s="514"/>
      <c r="Q269" s="514"/>
      <c r="R269" s="515" t="str">
        <f t="shared" si="431"/>
        <v/>
      </c>
      <c r="S269" s="516" t="str">
        <f t="shared" si="432"/>
        <v/>
      </c>
      <c r="T269" s="517" t="str">
        <f t="shared" ref="T269" si="436">IF(F268="Nije ocijenjen","",IF(F268="Ocijenjen",IF(O269+P269=0,"",IF(S269&lt;0.0301,15,IF(S269&lt;0.0601,12,IF(S269&lt;0.1001,8,IF(S269&lt;=0.2,4,IF(S269&gt;0.2,0,))))))))</f>
        <v/>
      </c>
      <c r="U269" s="642" t="e">
        <f t="shared" ref="U269" si="437">+(T266+U267)/2</f>
        <v>#VALUE!</v>
      </c>
      <c r="V269" s="644"/>
    </row>
    <row r="270" spans="2:22" ht="15" customHeight="1" x14ac:dyDescent="0.2">
      <c r="B270" s="645">
        <v>3</v>
      </c>
      <c r="C270" s="647"/>
      <c r="D270" s="649"/>
      <c r="E270" s="651"/>
      <c r="F270" s="653" t="s">
        <v>115</v>
      </c>
      <c r="G270" s="105" t="s">
        <v>298</v>
      </c>
      <c r="H270" s="655"/>
      <c r="I270" s="655"/>
      <c r="J270" s="655"/>
      <c r="K270" s="655"/>
      <c r="L270" s="657" t="str">
        <f t="shared" ref="L270" si="438">IF((H270+I270)=0,"",(H270+I270-J270-K270)/(H270+I270))</f>
        <v/>
      </c>
      <c r="M270" s="657" t="str">
        <f t="shared" ref="M270" si="439">IF((H270+I270)=0,"",(J270+K270)/(H270+I270))</f>
        <v/>
      </c>
      <c r="N270" s="659" t="str">
        <f t="shared" ref="N270" si="440">IF(F270="Nije ocijenjen","",IF(F270="Ocijenjen",IF(H270+I270=0,"",IF(M270&lt;0.0001,15,IF(M270&lt;0.0301,12,IF(M270&lt;0.0601,8,IF(M270&lt;=0.1,4,IF(M270&gt;0.1,0,))))))))</f>
        <v/>
      </c>
      <c r="O270" s="510"/>
      <c r="P270" s="510"/>
      <c r="Q270" s="510"/>
      <c r="R270" s="511" t="str">
        <f t="shared" si="431"/>
        <v/>
      </c>
      <c r="S270" s="512" t="str">
        <f t="shared" si="432"/>
        <v/>
      </c>
      <c r="T270" s="513" t="str">
        <f t="shared" ref="T270" si="441">IF(F270="Nije ocijenjen","",IF(F270="Ocijenjen",IF(O270+P270=0,"",IF(S270&lt;0.0251,15,IF(S270&lt;0.0501,12,IF(S270&lt;0.0751,8,IF(S270&lt;=0.1,4,IF(S270&gt;0.1,0,))))))))</f>
        <v/>
      </c>
      <c r="U270" s="641" t="str">
        <f t="shared" ref="U270" si="442">IF(F270="Nije ocijenjen","",IF(F270="Ocijenjen",IF(O271+P271=0,T270,IF(O270+P270=0,T271,(T270+T271)/2))))</f>
        <v/>
      </c>
      <c r="V270" s="643" t="str">
        <f t="shared" ref="V270" si="443">IF(F270="Nije ocijenjen","",IF(F270="Ocijenjen",IF(U270="",N270,IF(N270="",U270,((N270+U270)/2)))))</f>
        <v/>
      </c>
    </row>
    <row r="271" spans="2:22" ht="15" customHeight="1" thickBot="1" x14ac:dyDescent="0.25">
      <c r="B271" s="646"/>
      <c r="C271" s="648"/>
      <c r="D271" s="650"/>
      <c r="E271" s="652"/>
      <c r="F271" s="654"/>
      <c r="G271" s="106" t="s">
        <v>265</v>
      </c>
      <c r="H271" s="656"/>
      <c r="I271" s="656"/>
      <c r="J271" s="656"/>
      <c r="K271" s="656"/>
      <c r="L271" s="658"/>
      <c r="M271" s="658"/>
      <c r="N271" s="660" t="e">
        <f>IF(#REF!="Nije ocijenjen","",IF(#REF!="Ocijenjen",IF(B271+C271=0,"",IF(#REF!="Tužilac",IF(M271&lt;0.031,40,IF(M271&lt;0.061,30,IF(M271&lt;0.101,20,IF(M271&lt;=0.2,10,IF(M271&lt;=1,0,))))),IF(M271&lt;0.031,20,IF(M271&lt;0.061,15,IF(M271&lt;0.101,10,IF(M271&lt;=0.2,5,IF(M271&lt;=1,0,)))))))))</f>
        <v>#REF!</v>
      </c>
      <c r="O271" s="514"/>
      <c r="P271" s="514"/>
      <c r="Q271" s="514"/>
      <c r="R271" s="515" t="str">
        <f t="shared" si="431"/>
        <v/>
      </c>
      <c r="S271" s="516" t="str">
        <f t="shared" si="432"/>
        <v/>
      </c>
      <c r="T271" s="517" t="str">
        <f t="shared" ref="T271" si="444">IF(F270="Nije ocijenjen","",IF(F270="Ocijenjen",IF(O271+P271=0,"",IF(S271&lt;0.0301,15,IF(S271&lt;0.0601,12,IF(S271&lt;0.1001,8,IF(S271&lt;=0.2,4,IF(S271&gt;0.2,0,))))))))</f>
        <v/>
      </c>
      <c r="U271" s="642" t="e">
        <f t="shared" ref="U271" si="445">+(T268+U269)/2</f>
        <v>#VALUE!</v>
      </c>
      <c r="V271" s="644"/>
    </row>
    <row r="272" spans="2:22" ht="15" customHeight="1" x14ac:dyDescent="0.2">
      <c r="B272" s="645">
        <v>4</v>
      </c>
      <c r="C272" s="647"/>
      <c r="D272" s="649"/>
      <c r="E272" s="651"/>
      <c r="F272" s="653" t="s">
        <v>115</v>
      </c>
      <c r="G272" s="105" t="s">
        <v>298</v>
      </c>
      <c r="H272" s="655"/>
      <c r="I272" s="655"/>
      <c r="J272" s="655"/>
      <c r="K272" s="655"/>
      <c r="L272" s="657" t="str">
        <f t="shared" ref="L272" si="446">IF((H272+I272)=0,"",(H272+I272-J272-K272)/(H272+I272))</f>
        <v/>
      </c>
      <c r="M272" s="657" t="str">
        <f t="shared" ref="M272" si="447">IF((H272+I272)=0,"",(J272+K272)/(H272+I272))</f>
        <v/>
      </c>
      <c r="N272" s="659" t="str">
        <f t="shared" ref="N272" si="448">IF(F272="Nije ocijenjen","",IF(F272="Ocijenjen",IF(H272+I272=0,"",IF(M272&lt;0.0001,15,IF(M272&lt;0.0301,12,IF(M272&lt;0.0601,8,IF(M272&lt;=0.1,4,IF(M272&gt;0.1,0,))))))))</f>
        <v/>
      </c>
      <c r="O272" s="510"/>
      <c r="P272" s="510"/>
      <c r="Q272" s="510"/>
      <c r="R272" s="511" t="str">
        <f t="shared" si="431"/>
        <v/>
      </c>
      <c r="S272" s="512" t="str">
        <f t="shared" si="432"/>
        <v/>
      </c>
      <c r="T272" s="513" t="str">
        <f t="shared" ref="T272" si="449">IF(F272="Nije ocijenjen","",IF(F272="Ocijenjen",IF(O272+P272=0,"",IF(S272&lt;0.0251,15,IF(S272&lt;0.0501,12,IF(S272&lt;0.0751,8,IF(S272&lt;=0.1,4,IF(S272&gt;0.1,0,))))))))</f>
        <v/>
      </c>
      <c r="U272" s="641" t="str">
        <f t="shared" ref="U272" si="450">IF(F272="Nije ocijenjen","",IF(F272="Ocijenjen",IF(O273+P273=0,T272,IF(O272+P272=0,T273,(T272+T273)/2))))</f>
        <v/>
      </c>
      <c r="V272" s="643" t="str">
        <f t="shared" ref="V272" si="451">IF(F272="Nije ocijenjen","",IF(F272="Ocijenjen",IF(U272="",N272,IF(N272="",U272,((N272+U272)/2)))))</f>
        <v/>
      </c>
    </row>
    <row r="273" spans="1:22" ht="15" customHeight="1" thickBot="1" x14ac:dyDescent="0.25">
      <c r="B273" s="646"/>
      <c r="C273" s="648"/>
      <c r="D273" s="650"/>
      <c r="E273" s="652"/>
      <c r="F273" s="654"/>
      <c r="G273" s="106" t="s">
        <v>265</v>
      </c>
      <c r="H273" s="656"/>
      <c r="I273" s="656"/>
      <c r="J273" s="656"/>
      <c r="K273" s="656"/>
      <c r="L273" s="658"/>
      <c r="M273" s="658"/>
      <c r="N273" s="660" t="e">
        <f>IF(#REF!="Nije ocijenjen","",IF(#REF!="Ocijenjen",IF(B273+C273=0,"",IF(#REF!="Tužilac",IF(M273&lt;0.031,40,IF(M273&lt;0.061,30,IF(M273&lt;0.101,20,IF(M273&lt;=0.2,10,IF(M273&lt;=1,0,))))),IF(M273&lt;0.031,20,IF(M273&lt;0.061,15,IF(M273&lt;0.101,10,IF(M273&lt;=0.2,5,IF(M273&lt;=1,0,)))))))))</f>
        <v>#REF!</v>
      </c>
      <c r="O273" s="514"/>
      <c r="P273" s="514"/>
      <c r="Q273" s="514"/>
      <c r="R273" s="515" t="str">
        <f t="shared" si="431"/>
        <v/>
      </c>
      <c r="S273" s="516" t="str">
        <f t="shared" si="432"/>
        <v/>
      </c>
      <c r="T273" s="517" t="str">
        <f t="shared" ref="T273" si="452">IF(F272="Nije ocijenjen","",IF(F272="Ocijenjen",IF(O273+P273=0,"",IF(S273&lt;0.0301,15,IF(S273&lt;0.0601,12,IF(S273&lt;0.1001,8,IF(S273&lt;=0.2,4,IF(S273&gt;0.2,0,))))))))</f>
        <v/>
      </c>
      <c r="U273" s="642" t="e">
        <f t="shared" ref="U273" si="453">+(T270+U271)/2</f>
        <v>#VALUE!</v>
      </c>
      <c r="V273" s="644"/>
    </row>
    <row r="274" spans="1:22" ht="15" customHeight="1" x14ac:dyDescent="0.2">
      <c r="B274" s="645">
        <v>5</v>
      </c>
      <c r="C274" s="647"/>
      <c r="D274" s="649"/>
      <c r="E274" s="651"/>
      <c r="F274" s="653" t="s">
        <v>115</v>
      </c>
      <c r="G274" s="105" t="s">
        <v>298</v>
      </c>
      <c r="H274" s="655"/>
      <c r="I274" s="655"/>
      <c r="J274" s="655"/>
      <c r="K274" s="655"/>
      <c r="L274" s="657" t="str">
        <f t="shared" ref="L274" si="454">IF((H274+I274)=0,"",(H274+I274-J274-K274)/(H274+I274))</f>
        <v/>
      </c>
      <c r="M274" s="657" t="str">
        <f t="shared" ref="M274" si="455">IF((H274+I274)=0,"",(J274+K274)/(H274+I274))</f>
        <v/>
      </c>
      <c r="N274" s="659" t="str">
        <f t="shared" ref="N274" si="456">IF(F274="Nije ocijenjen","",IF(F274="Ocijenjen",IF(H274+I274=0,"",IF(M274&lt;0.0001,15,IF(M274&lt;0.0301,12,IF(M274&lt;0.0601,8,IF(M274&lt;=0.1,4,IF(M274&gt;0.1,0,))))))))</f>
        <v/>
      </c>
      <c r="O274" s="510"/>
      <c r="P274" s="510"/>
      <c r="Q274" s="510"/>
      <c r="R274" s="511" t="str">
        <f t="shared" si="431"/>
        <v/>
      </c>
      <c r="S274" s="512" t="str">
        <f t="shared" si="432"/>
        <v/>
      </c>
      <c r="T274" s="513" t="str">
        <f t="shared" ref="T274" si="457">IF(F274="Nije ocijenjen","",IF(F274="Ocijenjen",IF(O274+P274=0,"",IF(S274&lt;0.0251,15,IF(S274&lt;0.0501,12,IF(S274&lt;0.0751,8,IF(S274&lt;=0.1,4,IF(S274&gt;0.1,0,))))))))</f>
        <v/>
      </c>
      <c r="U274" s="641" t="str">
        <f t="shared" ref="U274" si="458">IF(F274="Nije ocijenjen","",IF(F274="Ocijenjen",IF(O275+P275=0,T274,IF(O274+P274=0,T275,(T274+T275)/2))))</f>
        <v/>
      </c>
      <c r="V274" s="643" t="str">
        <f t="shared" ref="V274" si="459">IF(F274="Nije ocijenjen","",IF(F274="Ocijenjen",IF(U274="",N274,IF(N274="",U274,((N274+U274)/2)))))</f>
        <v/>
      </c>
    </row>
    <row r="275" spans="1:22" ht="15" customHeight="1" thickBot="1" x14ac:dyDescent="0.25">
      <c r="B275" s="646"/>
      <c r="C275" s="648"/>
      <c r="D275" s="650"/>
      <c r="E275" s="652"/>
      <c r="F275" s="654"/>
      <c r="G275" s="106" t="s">
        <v>265</v>
      </c>
      <c r="H275" s="656"/>
      <c r="I275" s="656"/>
      <c r="J275" s="656"/>
      <c r="K275" s="656"/>
      <c r="L275" s="658"/>
      <c r="M275" s="658"/>
      <c r="N275" s="660" t="e">
        <f>IF(#REF!="Nije ocijenjen","",IF(#REF!="Ocijenjen",IF(B275+C275=0,"",IF(#REF!="Tužilac",IF(M275&lt;0.031,40,IF(M275&lt;0.061,30,IF(M275&lt;0.101,20,IF(M275&lt;=0.2,10,IF(M275&lt;=1,0,))))),IF(M275&lt;0.031,20,IF(M275&lt;0.061,15,IF(M275&lt;0.101,10,IF(M275&lt;=0.2,5,IF(M275&lt;=1,0,)))))))))</f>
        <v>#REF!</v>
      </c>
      <c r="O275" s="514"/>
      <c r="P275" s="514"/>
      <c r="Q275" s="514"/>
      <c r="R275" s="515" t="str">
        <f t="shared" si="431"/>
        <v/>
      </c>
      <c r="S275" s="516" t="str">
        <f t="shared" si="432"/>
        <v/>
      </c>
      <c r="T275" s="517" t="str">
        <f t="shared" ref="T275" si="460">IF(F274="Nije ocijenjen","",IF(F274="Ocijenjen",IF(O275+P275=0,"",IF(S275&lt;0.0301,15,IF(S275&lt;0.0601,12,IF(S275&lt;0.1001,8,IF(S275&lt;=0.2,4,IF(S275&gt;0.2,0,))))))))</f>
        <v/>
      </c>
      <c r="U275" s="642" t="e">
        <f t="shared" ref="U275" si="461">+(T272+U273)/2</f>
        <v>#VALUE!</v>
      </c>
      <c r="V275" s="644"/>
    </row>
    <row r="276" spans="1:22" ht="13.5" hidden="1" customHeight="1" thickBot="1" x14ac:dyDescent="0.25">
      <c r="A276" s="303"/>
      <c r="B276" s="645"/>
      <c r="C276" s="661"/>
      <c r="D276" s="663" t="s">
        <v>117</v>
      </c>
      <c r="E276" s="665"/>
      <c r="F276" s="667" t="s">
        <v>115</v>
      </c>
      <c r="G276" s="105" t="s">
        <v>298</v>
      </c>
      <c r="H276" s="655"/>
      <c r="I276" s="655"/>
      <c r="J276" s="655"/>
      <c r="K276" s="655"/>
      <c r="L276" s="657" t="str">
        <f t="shared" ref="L276" si="462">IF((H276+I276)=0,"",(H276+I276-J276-K276)/(H276+I276))</f>
        <v/>
      </c>
      <c r="M276" s="657" t="str">
        <f t="shared" ref="M276" si="463">IF((H276+I276)=0,"",(J276+K276)/(H276+I276))</f>
        <v/>
      </c>
      <c r="N276" s="659" t="str">
        <f t="shared" ref="N276" si="464">IF(F276="Nije ocijenjen","",IF(F276="Ocijenjen",IF(H276+I276=0,"",IF(M276&lt;0.0001,15,IF(M276&lt;0.0301,12,IF(M276&lt;0.0601,8,IF(M276&lt;=0.1,4,IF(M276&gt;0.1,0,))))))))</f>
        <v/>
      </c>
      <c r="O276" s="510"/>
      <c r="P276" s="510"/>
      <c r="Q276" s="510"/>
      <c r="R276" s="511" t="str">
        <f t="shared" si="431"/>
        <v/>
      </c>
      <c r="S276" s="512" t="str">
        <f t="shared" si="432"/>
        <v/>
      </c>
      <c r="T276" s="513" t="str">
        <f t="shared" ref="T276" si="465">IF(F276="Nije ocijenjen","",IF(F276="Ocijenjen",IF(O276+P276=0,"",IF(S276&lt;0.0251,15,IF(S276&lt;0.0501,12,IF(S276&lt;0.0751,8,IF(S276&lt;=0.1,4,IF(S276&gt;0.1,0,))))))))</f>
        <v/>
      </c>
      <c r="U276" s="641" t="str">
        <f t="shared" ref="U276" si="466">IF(F276="Nije ocijenjen","",IF(F276="Ocijenjen",IF(O277+P277=0,T276,IF(O276+P276=0,T277,(T276+T277)/2))))</f>
        <v/>
      </c>
      <c r="V276" s="643" t="str">
        <f t="shared" ref="V276" si="467">IF(F276="Nije ocijenjen","",IF(F276="Ocijenjen",IF(U276="",N276,IF(N276="",U276,((N276+U276)/2)))))</f>
        <v/>
      </c>
    </row>
    <row r="277" spans="1:22" ht="13.5" hidden="1" customHeight="1" thickBot="1" x14ac:dyDescent="0.25">
      <c r="A277" s="303"/>
      <c r="B277" s="646"/>
      <c r="C277" s="662"/>
      <c r="D277" s="664"/>
      <c r="E277" s="666"/>
      <c r="F277" s="668"/>
      <c r="G277" s="106" t="s">
        <v>265</v>
      </c>
      <c r="H277" s="656"/>
      <c r="I277" s="656"/>
      <c r="J277" s="656"/>
      <c r="K277" s="656"/>
      <c r="L277" s="658"/>
      <c r="M277" s="658"/>
      <c r="N277" s="660" t="e">
        <f>IF(#REF!="Nije ocijenjen","",IF(#REF!="Ocijenjen",IF(B277+C277=0,"",IF(#REF!="Tužilac",IF(M277&lt;0.031,40,IF(M277&lt;0.061,30,IF(M277&lt;0.101,20,IF(M277&lt;=0.2,10,IF(M277&lt;=1,0,))))),IF(M277&lt;0.031,20,IF(M277&lt;0.061,15,IF(M277&lt;0.101,10,IF(M277&lt;=0.2,5,IF(M277&lt;=1,0,)))))))))</f>
        <v>#REF!</v>
      </c>
      <c r="O277" s="514"/>
      <c r="P277" s="514"/>
      <c r="Q277" s="514"/>
      <c r="R277" s="515" t="str">
        <f t="shared" si="431"/>
        <v/>
      </c>
      <c r="S277" s="516" t="str">
        <f t="shared" si="432"/>
        <v/>
      </c>
      <c r="T277" s="517" t="str">
        <f t="shared" ref="T277" si="468">IF(F276="Nije ocijenjen","",IF(F276="Ocijenjen",IF(O277+P277=0,"",IF(S277&lt;0.0301,15,IF(S277&lt;0.0601,12,IF(S277&lt;0.1001,8,IF(S277&lt;=0.2,4,IF(S277&gt;0.2,0,))))))))</f>
        <v/>
      </c>
      <c r="U277" s="642" t="e">
        <f t="shared" ref="U277" si="469">+(T274+U275)/2</f>
        <v>#VALUE!</v>
      </c>
      <c r="V277" s="644"/>
    </row>
    <row r="278" spans="1:22" ht="15" customHeight="1" x14ac:dyDescent="0.2">
      <c r="B278" s="645">
        <v>6</v>
      </c>
      <c r="C278" s="661"/>
      <c r="D278" s="663" t="s">
        <v>300</v>
      </c>
      <c r="E278" s="665"/>
      <c r="F278" s="667" t="s">
        <v>115</v>
      </c>
      <c r="G278" s="105" t="s">
        <v>298</v>
      </c>
      <c r="H278" s="655"/>
      <c r="I278" s="655"/>
      <c r="J278" s="655"/>
      <c r="K278" s="655"/>
      <c r="L278" s="657" t="str">
        <f t="shared" ref="L278" si="470">IF((H278+I278)=0,"",(H278+I278-J278-K278)/(H278+I278))</f>
        <v/>
      </c>
      <c r="M278" s="657" t="str">
        <f t="shared" ref="M278" si="471">IF((H278+I278)=0,"",(J278+K278)/(H278+I278))</f>
        <v/>
      </c>
      <c r="N278" s="659" t="str">
        <f t="shared" ref="N278" si="472">IF(F278="Nije ocijenjen","",IF(F278="Ocijenjen",IF(H278+I278=0,"",IF(M278&lt;0.0001,15,IF(M278&lt;0.0301,12,IF(M278&lt;0.0601,8,IF(M278&lt;=0.1,4,IF(M278&gt;0.1,0,))))))))</f>
        <v/>
      </c>
      <c r="O278" s="510"/>
      <c r="P278" s="510"/>
      <c r="Q278" s="510"/>
      <c r="R278" s="511" t="str">
        <f t="shared" si="431"/>
        <v/>
      </c>
      <c r="S278" s="512" t="str">
        <f t="shared" si="432"/>
        <v/>
      </c>
      <c r="T278" s="513" t="str">
        <f t="shared" ref="T278" si="473">IF(F278="Nije ocijenjen","",IF(F278="Ocijenjen",IF(O278+P278=0,"",IF(S278&lt;0.0251,15,IF(S278&lt;0.0501,12,IF(S278&lt;0.0751,8,IF(S278&lt;=0.1,4,IF(S278&gt;0.1,0,))))))))</f>
        <v/>
      </c>
      <c r="U278" s="641" t="str">
        <f t="shared" ref="U278" si="474">IF(F278="Nije ocijenjen","",IF(F278="Ocijenjen",IF(O279+P279=0,T278,IF(O278+P278=0,T279,(T278+T279)/2))))</f>
        <v/>
      </c>
      <c r="V278" s="643" t="str">
        <f t="shared" ref="V278" si="475">IF(F278="Nije ocijenjen","",IF(F278="Ocijenjen",IF(U278="",N278,IF(N278="",U278,((N278+U278)/2)))))</f>
        <v/>
      </c>
    </row>
    <row r="279" spans="1:22" ht="15" customHeight="1" thickBot="1" x14ac:dyDescent="0.25">
      <c r="B279" s="646"/>
      <c r="C279" s="662"/>
      <c r="D279" s="664"/>
      <c r="E279" s="666"/>
      <c r="F279" s="668"/>
      <c r="G279" s="106" t="s">
        <v>265</v>
      </c>
      <c r="H279" s="656"/>
      <c r="I279" s="656"/>
      <c r="J279" s="656"/>
      <c r="K279" s="656"/>
      <c r="L279" s="658"/>
      <c r="M279" s="658"/>
      <c r="N279" s="660" t="e">
        <f>IF(#REF!="Nije ocijenjen","",IF(#REF!="Ocijenjen",IF(B279+C279=0,"",IF(#REF!="Tužilac",IF(M279&lt;0.031,40,IF(M279&lt;0.061,30,IF(M279&lt;0.101,20,IF(M279&lt;=0.2,10,IF(M279&lt;=1,0,))))),IF(M279&lt;0.031,20,IF(M279&lt;0.061,15,IF(M279&lt;0.101,10,IF(M279&lt;=0.2,5,IF(M279&lt;=1,0,)))))))))</f>
        <v>#REF!</v>
      </c>
      <c r="O279" s="514"/>
      <c r="P279" s="514"/>
      <c r="Q279" s="514"/>
      <c r="R279" s="515" t="str">
        <f t="shared" si="431"/>
        <v/>
      </c>
      <c r="S279" s="516" t="str">
        <f t="shared" si="432"/>
        <v/>
      </c>
      <c r="T279" s="517" t="str">
        <f t="shared" ref="T279" si="476">IF(F278="Nije ocijenjen","",IF(F278="Ocijenjen",IF(O279+P279=0,"",IF(S279&lt;0.0301,15,IF(S279&lt;0.0601,12,IF(S279&lt;0.1001,8,IF(S279&lt;=0.2,4,IF(S279&gt;0.2,0,))))))))</f>
        <v/>
      </c>
      <c r="U279" s="642" t="e">
        <f t="shared" ref="U279" si="477">+(T276+U277)/2</f>
        <v>#VALUE!</v>
      </c>
      <c r="V279" s="644"/>
    </row>
    <row r="280" spans="1:22" s="122" customFormat="1" ht="27" hidden="1" customHeight="1" x14ac:dyDescent="0.2">
      <c r="B280" s="121"/>
      <c r="H280" s="536">
        <f>SUM(H266:H279)</f>
        <v>0</v>
      </c>
      <c r="I280" s="536">
        <f t="shared" ref="I280:K280" si="478">SUM(I266:I279)</f>
        <v>0</v>
      </c>
      <c r="J280" s="536">
        <f t="shared" si="478"/>
        <v>0</v>
      </c>
      <c r="K280" s="536">
        <f t="shared" si="478"/>
        <v>0</v>
      </c>
      <c r="L280" s="537"/>
      <c r="M280" s="537"/>
      <c r="N280" s="538"/>
      <c r="O280" s="536">
        <f>O266+O268+O270+O272+O274+O278</f>
        <v>0</v>
      </c>
      <c r="P280" s="536">
        <f t="shared" ref="P280:Q281" si="479">P266+P268+P270+P272+P274+P278</f>
        <v>0</v>
      </c>
      <c r="Q280" s="536">
        <f t="shared" si="479"/>
        <v>0</v>
      </c>
      <c r="R280" s="537"/>
      <c r="S280" s="537"/>
      <c r="T280" s="537"/>
      <c r="U280" s="538"/>
      <c r="V280" s="539"/>
    </row>
    <row r="281" spans="1:22" s="122" customFormat="1" ht="13.5" thickBot="1" x14ac:dyDescent="0.25">
      <c r="H281" s="536"/>
      <c r="I281" s="536"/>
      <c r="J281" s="536">
        <f t="shared" ref="J281:K281" si="480">+J267+J269+J271+J273+J275+J277+J279</f>
        <v>0</v>
      </c>
      <c r="K281" s="536">
        <f t="shared" si="480"/>
        <v>0</v>
      </c>
      <c r="L281" s="537"/>
      <c r="M281" s="537"/>
      <c r="N281" s="538"/>
      <c r="O281" s="536">
        <f>O267+O269+O271+O273+O275+O279</f>
        <v>0</v>
      </c>
      <c r="P281" s="536">
        <f t="shared" si="479"/>
        <v>0</v>
      </c>
      <c r="Q281" s="536">
        <f t="shared" si="479"/>
        <v>0</v>
      </c>
      <c r="R281" s="537"/>
      <c r="S281" s="537"/>
      <c r="T281" s="537"/>
      <c r="U281" s="538"/>
      <c r="V281" s="539"/>
    </row>
    <row r="282" spans="1:22" s="120" customFormat="1" ht="24.95" customHeight="1" thickBot="1" x14ac:dyDescent="0.25">
      <c r="B282" s="123" t="s">
        <v>118</v>
      </c>
      <c r="C282" s="124"/>
      <c r="D282" s="124"/>
      <c r="E282" s="124"/>
      <c r="F282" s="124"/>
      <c r="G282" s="125"/>
      <c r="H282" s="109">
        <f>H280</f>
        <v>0</v>
      </c>
      <c r="I282" s="109">
        <f t="shared" ref="I282:K282" si="481">I280</f>
        <v>0</v>
      </c>
      <c r="J282" s="109">
        <f t="shared" si="481"/>
        <v>0</v>
      </c>
      <c r="K282" s="109">
        <f t="shared" si="481"/>
        <v>0</v>
      </c>
      <c r="L282" s="126"/>
      <c r="M282" s="126"/>
      <c r="N282" s="127"/>
      <c r="O282" s="109">
        <f>O280+O281</f>
        <v>0</v>
      </c>
      <c r="P282" s="109">
        <f t="shared" ref="P282:Q282" si="482">P280+P281</f>
        <v>0</v>
      </c>
      <c r="Q282" s="109">
        <f t="shared" si="482"/>
        <v>0</v>
      </c>
      <c r="R282" s="126"/>
      <c r="S282" s="171"/>
      <c r="T282" s="171"/>
      <c r="U282" s="127"/>
      <c r="V282" s="128"/>
    </row>
    <row r="283" spans="1:22" ht="11.25" customHeight="1" x14ac:dyDescent="0.2"/>
    <row r="284" spans="1:22" ht="11.25" customHeight="1" x14ac:dyDescent="0.2"/>
    <row r="285" spans="1:22" ht="23.25" customHeight="1" x14ac:dyDescent="0.2">
      <c r="B285" s="373" t="s">
        <v>294</v>
      </c>
    </row>
    <row r="286" spans="1:22" ht="6" customHeight="1" x14ac:dyDescent="0.2">
      <c r="B286" s="374"/>
    </row>
    <row r="287" spans="1:22" ht="8.1" customHeight="1" thickBot="1" x14ac:dyDescent="0.25"/>
    <row r="288" spans="1:22" s="120" customFormat="1" ht="93" customHeight="1" thickBot="1" x14ac:dyDescent="0.25">
      <c r="B288" s="117" t="s">
        <v>57</v>
      </c>
      <c r="C288" s="118" t="s">
        <v>249</v>
      </c>
      <c r="D288" s="118" t="s">
        <v>250</v>
      </c>
      <c r="E288" s="119" t="s">
        <v>262</v>
      </c>
      <c r="L288" s="518"/>
      <c r="M288" s="320" t="s">
        <v>322</v>
      </c>
      <c r="N288" s="321" t="s">
        <v>334</v>
      </c>
      <c r="R288" s="518"/>
      <c r="S288" s="322" t="s">
        <v>323</v>
      </c>
      <c r="T288" s="320" t="s">
        <v>335</v>
      </c>
      <c r="U288" s="534" t="s">
        <v>324</v>
      </c>
      <c r="V288" s="535" t="s">
        <v>206</v>
      </c>
    </row>
    <row r="289" spans="1:22" s="103" customFormat="1" ht="9" customHeight="1" thickBot="1" x14ac:dyDescent="0.25">
      <c r="B289" s="99" t="s">
        <v>0</v>
      </c>
      <c r="C289" s="100" t="s">
        <v>1</v>
      </c>
      <c r="D289" s="100" t="s">
        <v>2</v>
      </c>
      <c r="E289" s="100" t="s">
        <v>3</v>
      </c>
      <c r="F289" s="100" t="s">
        <v>6</v>
      </c>
      <c r="G289" s="100" t="s">
        <v>7</v>
      </c>
      <c r="H289" s="100" t="s">
        <v>9</v>
      </c>
      <c r="I289" s="100" t="s">
        <v>10</v>
      </c>
      <c r="J289" s="100" t="s">
        <v>11</v>
      </c>
      <c r="K289" s="100" t="s">
        <v>70</v>
      </c>
      <c r="L289" s="100" t="s">
        <v>71</v>
      </c>
      <c r="M289" s="101" t="s">
        <v>72</v>
      </c>
      <c r="N289" s="100" t="s">
        <v>73</v>
      </c>
      <c r="O289" s="100" t="s">
        <v>74</v>
      </c>
      <c r="P289" s="100" t="s">
        <v>75</v>
      </c>
      <c r="Q289" s="101" t="s">
        <v>76</v>
      </c>
      <c r="R289" s="170" t="s">
        <v>77</v>
      </c>
      <c r="S289" s="170" t="s">
        <v>78</v>
      </c>
      <c r="T289" s="170" t="s">
        <v>90</v>
      </c>
      <c r="U289" s="102" t="s">
        <v>113</v>
      </c>
      <c r="V289" s="101" t="s">
        <v>114</v>
      </c>
    </row>
    <row r="290" spans="1:22" ht="15" customHeight="1" x14ac:dyDescent="0.2">
      <c r="B290" s="669">
        <v>1</v>
      </c>
      <c r="C290" s="670"/>
      <c r="D290" s="649"/>
      <c r="E290" s="651"/>
      <c r="F290" s="653" t="s">
        <v>115</v>
      </c>
      <c r="G290" s="105" t="s">
        <v>298</v>
      </c>
      <c r="H290" s="655"/>
      <c r="I290" s="655"/>
      <c r="J290" s="655"/>
      <c r="K290" s="655"/>
      <c r="L290" s="657" t="str">
        <f t="shared" ref="L290" si="483">IF((H290+I290)=0,"",(H290+I290-J290-K290)/(H290+I290))</f>
        <v/>
      </c>
      <c r="M290" s="657" t="str">
        <f t="shared" ref="M290" si="484">IF((H290+I290)=0,"",(J290+K290)/(H290+I290))</f>
        <v/>
      </c>
      <c r="N290" s="659" t="str">
        <f>IF(F290="Nije ocijenjen","",IF(F290="Ocijenjen",IF(H290+I290=0,"",IF(M290&lt;0.0001,15,IF(M290&lt;0.0301,12,IF(M290&lt;0.0601,8,IF(M290&lt;=0.1,4,IF(M290&gt;0.1,0,))))))))</f>
        <v/>
      </c>
      <c r="O290" s="510"/>
      <c r="P290" s="510"/>
      <c r="Q290" s="510"/>
      <c r="R290" s="511" t="str">
        <f t="shared" ref="R290" si="485">IF(O290+P290=0,"",(O290+P290-Q290)/(O290+P290))</f>
        <v/>
      </c>
      <c r="S290" s="512" t="str">
        <f t="shared" ref="S290" si="486">IF(O290+P290=0,"",(Q290)/(O290+P290))</f>
        <v/>
      </c>
      <c r="T290" s="513" t="str">
        <f>IF(F290="Nije ocijenjen","",IF(F290="Ocijenjen",IF(O290+P290=0,"",IF(S290&lt;0.0251,15,IF(S290&lt;0.0501,12,IF(S290&lt;0.0751,8,IF(S290&lt;=0.1,4,IF(S290&gt;0.1,0,))))))))</f>
        <v/>
      </c>
      <c r="U290" s="641" t="str">
        <f t="shared" ref="U290" si="487">IF(F290="Nije ocijenjen","",IF(F290="Ocijenjen",IF(O291+P291=0,T290,IF(O290+P290=0,T291,(T290+T291)/2))))</f>
        <v/>
      </c>
      <c r="V290" s="643" t="str">
        <f t="shared" ref="V290" si="488">IF(F290="Nije ocijenjen","",IF(F290="Ocijenjen",IF(U290="",N290,IF(N290="",U290,((N290+U290)/2)))))</f>
        <v/>
      </c>
    </row>
    <row r="291" spans="1:22" ht="15" customHeight="1" thickBot="1" x14ac:dyDescent="0.25">
      <c r="B291" s="646"/>
      <c r="C291" s="648"/>
      <c r="D291" s="650"/>
      <c r="E291" s="652"/>
      <c r="F291" s="654"/>
      <c r="G291" s="106" t="s">
        <v>265</v>
      </c>
      <c r="H291" s="656"/>
      <c r="I291" s="656"/>
      <c r="J291" s="656"/>
      <c r="K291" s="656"/>
      <c r="L291" s="658"/>
      <c r="M291" s="658"/>
      <c r="N291" s="660" t="e">
        <f>IF(#REF!="Nije ocijenjen","",IF(#REF!="Ocijenjen",IF(B291+C291=0,"",IF(#REF!="Tužilac",IF(M291&lt;0.031,40,IF(M291&lt;0.061,30,IF(M291&lt;0.101,20,IF(M291&lt;=0.2,10,IF(M291&lt;=1,0,))))),IF(M291&lt;0.031,20,IF(M291&lt;0.061,15,IF(M291&lt;0.101,10,IF(M291&lt;=0.2,5,IF(M291&lt;=1,0,)))))))))</f>
        <v>#REF!</v>
      </c>
      <c r="O291" s="514"/>
      <c r="P291" s="514"/>
      <c r="Q291" s="514"/>
      <c r="R291" s="515" t="str">
        <f>IF(O291+P291=0,"",(O291+P291-Q291)/(O291+P291))</f>
        <v/>
      </c>
      <c r="S291" s="516" t="str">
        <f>IF(O291+P291=0,"",(Q291)/(O291+P291))</f>
        <v/>
      </c>
      <c r="T291" s="517" t="str">
        <f>IF(F290="Nije ocijenjen","",IF(F290="Ocijenjen",IF(O291+P291=0,"",IF(S291&lt;0.0301,15,IF(S291&lt;0.0601,12,IF(S291&lt;0.1001,8,IF(S291&lt;=0.2,4,IF(S291&gt;0.2,0,))))))))</f>
        <v/>
      </c>
      <c r="U291" s="642" t="e">
        <f t="shared" ref="U291" si="489">+(T288+U289)/2</f>
        <v>#VALUE!</v>
      </c>
      <c r="V291" s="644"/>
    </row>
    <row r="292" spans="1:22" ht="15" customHeight="1" x14ac:dyDescent="0.2">
      <c r="B292" s="645">
        <v>2</v>
      </c>
      <c r="C292" s="647"/>
      <c r="D292" s="649"/>
      <c r="E292" s="651"/>
      <c r="F292" s="653" t="s">
        <v>115</v>
      </c>
      <c r="G292" s="105" t="s">
        <v>298</v>
      </c>
      <c r="H292" s="655"/>
      <c r="I292" s="655"/>
      <c r="J292" s="655"/>
      <c r="K292" s="655"/>
      <c r="L292" s="657" t="str">
        <f t="shared" ref="L292" si="490">IF((H292+I292)=0,"",(H292+I292-J292-K292)/(H292+I292))</f>
        <v/>
      </c>
      <c r="M292" s="657" t="str">
        <f t="shared" ref="M292" si="491">IF((H292+I292)=0,"",(J292+K292)/(H292+I292))</f>
        <v/>
      </c>
      <c r="N292" s="659" t="str">
        <f t="shared" ref="N292" si="492">IF(F292="Nije ocijenjen","",IF(F292="Ocijenjen",IF(H292+I292=0,"",IF(M292&lt;0.0001,15,IF(M292&lt;0.0301,12,IF(M292&lt;0.0601,8,IF(M292&lt;=0.1,4,IF(M292&gt;0.1,0,))))))))</f>
        <v/>
      </c>
      <c r="O292" s="510"/>
      <c r="P292" s="510"/>
      <c r="Q292" s="510"/>
      <c r="R292" s="511" t="str">
        <f t="shared" ref="R292:R307" si="493">IF(O292+P292=0,"",(O292+P292-Q292)/(O292+P292))</f>
        <v/>
      </c>
      <c r="S292" s="512" t="str">
        <f t="shared" ref="S292:S307" si="494">IF(O292+P292=0,"",(Q292)/(O292+P292))</f>
        <v/>
      </c>
      <c r="T292" s="513" t="str">
        <f t="shared" ref="T292" si="495">IF(F292="Nije ocijenjen","",IF(F292="Ocijenjen",IF(O292+P292=0,"",IF(S292&lt;0.0251,15,IF(S292&lt;0.0501,12,IF(S292&lt;0.0751,8,IF(S292&lt;=0.1,4,IF(S292&gt;0.1,0,))))))))</f>
        <v/>
      </c>
      <c r="U292" s="641" t="str">
        <f t="shared" ref="U292" si="496">IF(F292="Nije ocijenjen","",IF(F292="Ocijenjen",IF(O293+P293=0,T292,IF(O292+P292=0,T293,(T292+T293)/2))))</f>
        <v/>
      </c>
      <c r="V292" s="643" t="str">
        <f t="shared" ref="V292" si="497">IF(F292="Nije ocijenjen","",IF(F292="Ocijenjen",IF(U292="",N292,IF(N292="",U292,((N292+U292)/2)))))</f>
        <v/>
      </c>
    </row>
    <row r="293" spans="1:22" ht="15" customHeight="1" thickBot="1" x14ac:dyDescent="0.25">
      <c r="B293" s="646"/>
      <c r="C293" s="648"/>
      <c r="D293" s="650"/>
      <c r="E293" s="652"/>
      <c r="F293" s="654"/>
      <c r="G293" s="106" t="s">
        <v>265</v>
      </c>
      <c r="H293" s="656"/>
      <c r="I293" s="656"/>
      <c r="J293" s="656"/>
      <c r="K293" s="656"/>
      <c r="L293" s="658"/>
      <c r="M293" s="658"/>
      <c r="N293" s="660" t="e">
        <f>IF(#REF!="Nije ocijenjen","",IF(#REF!="Ocijenjen",IF(B293+C293=0,"",IF(#REF!="Tužilac",IF(M293&lt;0.031,40,IF(M293&lt;0.061,30,IF(M293&lt;0.101,20,IF(M293&lt;=0.2,10,IF(M293&lt;=1,0,))))),IF(M293&lt;0.031,20,IF(M293&lt;0.061,15,IF(M293&lt;0.101,10,IF(M293&lt;=0.2,5,IF(M293&lt;=1,0,)))))))))</f>
        <v>#REF!</v>
      </c>
      <c r="O293" s="514"/>
      <c r="P293" s="514"/>
      <c r="Q293" s="514"/>
      <c r="R293" s="515" t="str">
        <f t="shared" si="493"/>
        <v/>
      </c>
      <c r="S293" s="516" t="str">
        <f t="shared" si="494"/>
        <v/>
      </c>
      <c r="T293" s="517" t="str">
        <f t="shared" ref="T293" si="498">IF(F292="Nije ocijenjen","",IF(F292="Ocijenjen",IF(O293+P293=0,"",IF(S293&lt;0.0301,15,IF(S293&lt;0.0601,12,IF(S293&lt;0.1001,8,IF(S293&lt;=0.2,4,IF(S293&gt;0.2,0,))))))))</f>
        <v/>
      </c>
      <c r="U293" s="642" t="e">
        <f t="shared" ref="U293" si="499">+(T290+U291)/2</f>
        <v>#VALUE!</v>
      </c>
      <c r="V293" s="644"/>
    </row>
    <row r="294" spans="1:22" ht="15" customHeight="1" x14ac:dyDescent="0.2">
      <c r="B294" s="645">
        <v>3</v>
      </c>
      <c r="C294" s="647"/>
      <c r="D294" s="649"/>
      <c r="E294" s="651"/>
      <c r="F294" s="653" t="s">
        <v>115</v>
      </c>
      <c r="G294" s="105" t="s">
        <v>298</v>
      </c>
      <c r="H294" s="655"/>
      <c r="I294" s="655"/>
      <c r="J294" s="655"/>
      <c r="K294" s="655"/>
      <c r="L294" s="657" t="str">
        <f t="shared" ref="L294" si="500">IF((H294+I294)=0,"",(H294+I294-J294-K294)/(H294+I294))</f>
        <v/>
      </c>
      <c r="M294" s="657" t="str">
        <f t="shared" ref="M294" si="501">IF((H294+I294)=0,"",(J294+K294)/(H294+I294))</f>
        <v/>
      </c>
      <c r="N294" s="659" t="str">
        <f t="shared" ref="N294" si="502">IF(F294="Nije ocijenjen","",IF(F294="Ocijenjen",IF(H294+I294=0,"",IF(M294&lt;0.0001,15,IF(M294&lt;0.0301,12,IF(M294&lt;0.0601,8,IF(M294&lt;=0.1,4,IF(M294&gt;0.1,0,))))))))</f>
        <v/>
      </c>
      <c r="O294" s="510"/>
      <c r="P294" s="510"/>
      <c r="Q294" s="510"/>
      <c r="R294" s="511" t="str">
        <f t="shared" si="493"/>
        <v/>
      </c>
      <c r="S294" s="512" t="str">
        <f t="shared" si="494"/>
        <v/>
      </c>
      <c r="T294" s="513" t="str">
        <f t="shared" ref="T294" si="503">IF(F294="Nije ocijenjen","",IF(F294="Ocijenjen",IF(O294+P294=0,"",IF(S294&lt;0.0251,15,IF(S294&lt;0.0501,12,IF(S294&lt;0.0751,8,IF(S294&lt;=0.1,4,IF(S294&gt;0.1,0,))))))))</f>
        <v/>
      </c>
      <c r="U294" s="641" t="str">
        <f t="shared" ref="U294" si="504">IF(F294="Nije ocijenjen","",IF(F294="Ocijenjen",IF(O295+P295=0,T294,IF(O294+P294=0,T295,(T294+T295)/2))))</f>
        <v/>
      </c>
      <c r="V294" s="643" t="str">
        <f t="shared" ref="V294" si="505">IF(F294="Nije ocijenjen","",IF(F294="Ocijenjen",IF(U294="",N294,IF(N294="",U294,((N294+U294)/2)))))</f>
        <v/>
      </c>
    </row>
    <row r="295" spans="1:22" ht="15" customHeight="1" thickBot="1" x14ac:dyDescent="0.25">
      <c r="B295" s="646"/>
      <c r="C295" s="648"/>
      <c r="D295" s="650"/>
      <c r="E295" s="652"/>
      <c r="F295" s="654"/>
      <c r="G295" s="106" t="s">
        <v>265</v>
      </c>
      <c r="H295" s="656"/>
      <c r="I295" s="656"/>
      <c r="J295" s="656"/>
      <c r="K295" s="656"/>
      <c r="L295" s="658"/>
      <c r="M295" s="658"/>
      <c r="N295" s="660" t="e">
        <f>IF(#REF!="Nije ocijenjen","",IF(#REF!="Ocijenjen",IF(B295+C295=0,"",IF(#REF!="Tužilac",IF(M295&lt;0.031,40,IF(M295&lt;0.061,30,IF(M295&lt;0.101,20,IF(M295&lt;=0.2,10,IF(M295&lt;=1,0,))))),IF(M295&lt;0.031,20,IF(M295&lt;0.061,15,IF(M295&lt;0.101,10,IF(M295&lt;=0.2,5,IF(M295&lt;=1,0,)))))))))</f>
        <v>#REF!</v>
      </c>
      <c r="O295" s="514"/>
      <c r="P295" s="514"/>
      <c r="Q295" s="514"/>
      <c r="R295" s="515" t="str">
        <f t="shared" si="493"/>
        <v/>
      </c>
      <c r="S295" s="516" t="str">
        <f t="shared" si="494"/>
        <v/>
      </c>
      <c r="T295" s="517" t="str">
        <f t="shared" ref="T295" si="506">IF(F294="Nije ocijenjen","",IF(F294="Ocijenjen",IF(O295+P295=0,"",IF(S295&lt;0.0301,15,IF(S295&lt;0.0601,12,IF(S295&lt;0.1001,8,IF(S295&lt;=0.2,4,IF(S295&gt;0.2,0,))))))))</f>
        <v/>
      </c>
      <c r="U295" s="642" t="e">
        <f t="shared" ref="U295" si="507">+(T292+U293)/2</f>
        <v>#VALUE!</v>
      </c>
      <c r="V295" s="644"/>
    </row>
    <row r="296" spans="1:22" ht="15" customHeight="1" x14ac:dyDescent="0.2">
      <c r="B296" s="645">
        <v>4</v>
      </c>
      <c r="C296" s="647"/>
      <c r="D296" s="649"/>
      <c r="E296" s="651"/>
      <c r="F296" s="653" t="s">
        <v>115</v>
      </c>
      <c r="G296" s="105" t="s">
        <v>298</v>
      </c>
      <c r="H296" s="655"/>
      <c r="I296" s="655"/>
      <c r="J296" s="655"/>
      <c r="K296" s="655"/>
      <c r="L296" s="657" t="str">
        <f t="shared" ref="L296" si="508">IF((H296+I296)=0,"",(H296+I296-J296-K296)/(H296+I296))</f>
        <v/>
      </c>
      <c r="M296" s="657" t="str">
        <f t="shared" ref="M296" si="509">IF((H296+I296)=0,"",(J296+K296)/(H296+I296))</f>
        <v/>
      </c>
      <c r="N296" s="659" t="str">
        <f t="shared" ref="N296" si="510">IF(F296="Nije ocijenjen","",IF(F296="Ocijenjen",IF(H296+I296=0,"",IF(M296&lt;0.0001,15,IF(M296&lt;0.0301,12,IF(M296&lt;0.0601,8,IF(M296&lt;=0.1,4,IF(M296&gt;0.1,0,))))))))</f>
        <v/>
      </c>
      <c r="O296" s="510"/>
      <c r="P296" s="510"/>
      <c r="Q296" s="510"/>
      <c r="R296" s="511" t="str">
        <f t="shared" si="493"/>
        <v/>
      </c>
      <c r="S296" s="512" t="str">
        <f t="shared" si="494"/>
        <v/>
      </c>
      <c r="T296" s="513" t="str">
        <f t="shared" ref="T296" si="511">IF(F296="Nije ocijenjen","",IF(F296="Ocijenjen",IF(O296+P296=0,"",IF(S296&lt;0.0251,15,IF(S296&lt;0.0501,12,IF(S296&lt;0.0751,8,IF(S296&lt;=0.1,4,IF(S296&gt;0.1,0,))))))))</f>
        <v/>
      </c>
      <c r="U296" s="641" t="str">
        <f t="shared" ref="U296" si="512">IF(F296="Nije ocijenjen","",IF(F296="Ocijenjen",IF(O297+P297=0,T296,IF(O296+P296=0,T297,(T296+T297)/2))))</f>
        <v/>
      </c>
      <c r="V296" s="643" t="str">
        <f t="shared" ref="V296" si="513">IF(F296="Nije ocijenjen","",IF(F296="Ocijenjen",IF(U296="",N296,IF(N296="",U296,((N296+U296)/2)))))</f>
        <v/>
      </c>
    </row>
    <row r="297" spans="1:22" ht="15" customHeight="1" thickBot="1" x14ac:dyDescent="0.25">
      <c r="B297" s="646"/>
      <c r="C297" s="648"/>
      <c r="D297" s="650"/>
      <c r="E297" s="652"/>
      <c r="F297" s="654"/>
      <c r="G297" s="106" t="s">
        <v>265</v>
      </c>
      <c r="H297" s="656"/>
      <c r="I297" s="656"/>
      <c r="J297" s="656"/>
      <c r="K297" s="656"/>
      <c r="L297" s="658"/>
      <c r="M297" s="658"/>
      <c r="N297" s="660" t="e">
        <f>IF(#REF!="Nije ocijenjen","",IF(#REF!="Ocijenjen",IF(B297+C297=0,"",IF(#REF!="Tužilac",IF(M297&lt;0.031,40,IF(M297&lt;0.061,30,IF(M297&lt;0.101,20,IF(M297&lt;=0.2,10,IF(M297&lt;=1,0,))))),IF(M297&lt;0.031,20,IF(M297&lt;0.061,15,IF(M297&lt;0.101,10,IF(M297&lt;=0.2,5,IF(M297&lt;=1,0,)))))))))</f>
        <v>#REF!</v>
      </c>
      <c r="O297" s="514"/>
      <c r="P297" s="514"/>
      <c r="Q297" s="514"/>
      <c r="R297" s="515" t="str">
        <f t="shared" si="493"/>
        <v/>
      </c>
      <c r="S297" s="516" t="str">
        <f t="shared" si="494"/>
        <v/>
      </c>
      <c r="T297" s="517" t="str">
        <f t="shared" ref="T297" si="514">IF(F296="Nije ocijenjen","",IF(F296="Ocijenjen",IF(O297+P297=0,"",IF(S297&lt;0.0301,15,IF(S297&lt;0.0601,12,IF(S297&lt;0.1001,8,IF(S297&lt;=0.2,4,IF(S297&gt;0.2,0,))))))))</f>
        <v/>
      </c>
      <c r="U297" s="642" t="e">
        <f t="shared" ref="U297" si="515">+(T294+U295)/2</f>
        <v>#VALUE!</v>
      </c>
      <c r="V297" s="644"/>
    </row>
    <row r="298" spans="1:22" ht="15" customHeight="1" x14ac:dyDescent="0.2">
      <c r="B298" s="645">
        <v>5</v>
      </c>
      <c r="C298" s="647"/>
      <c r="D298" s="649"/>
      <c r="E298" s="651"/>
      <c r="F298" s="653" t="s">
        <v>115</v>
      </c>
      <c r="G298" s="105" t="s">
        <v>298</v>
      </c>
      <c r="H298" s="655"/>
      <c r="I298" s="655"/>
      <c r="J298" s="655"/>
      <c r="K298" s="655"/>
      <c r="L298" s="657" t="str">
        <f t="shared" ref="L298" si="516">IF((H298+I298)=0,"",(H298+I298-J298-K298)/(H298+I298))</f>
        <v/>
      </c>
      <c r="M298" s="657" t="str">
        <f t="shared" ref="M298" si="517">IF((H298+I298)=0,"",(J298+K298)/(H298+I298))</f>
        <v/>
      </c>
      <c r="N298" s="659" t="str">
        <f t="shared" ref="N298" si="518">IF(F298="Nije ocijenjen","",IF(F298="Ocijenjen",IF(H298+I298=0,"",IF(M298&lt;0.0001,15,IF(M298&lt;0.0301,12,IF(M298&lt;0.0601,8,IF(M298&lt;=0.1,4,IF(M298&gt;0.1,0,))))))))</f>
        <v/>
      </c>
      <c r="O298" s="510"/>
      <c r="P298" s="510"/>
      <c r="Q298" s="510"/>
      <c r="R298" s="511" t="str">
        <f t="shared" si="493"/>
        <v/>
      </c>
      <c r="S298" s="512" t="str">
        <f t="shared" si="494"/>
        <v/>
      </c>
      <c r="T298" s="513" t="str">
        <f t="shared" ref="T298" si="519">IF(F298="Nije ocijenjen","",IF(F298="Ocijenjen",IF(O298+P298=0,"",IF(S298&lt;0.0251,15,IF(S298&lt;0.0501,12,IF(S298&lt;0.0751,8,IF(S298&lt;=0.1,4,IF(S298&gt;0.1,0,))))))))</f>
        <v/>
      </c>
      <c r="U298" s="641" t="str">
        <f t="shared" ref="U298" si="520">IF(F298="Nije ocijenjen","",IF(F298="Ocijenjen",IF(O299+P299=0,T298,IF(O298+P298=0,T299,(T298+T299)/2))))</f>
        <v/>
      </c>
      <c r="V298" s="643" t="str">
        <f t="shared" ref="V298" si="521">IF(F298="Nije ocijenjen","",IF(F298="Ocijenjen",IF(U298="",N298,IF(N298="",U298,((N298+U298)/2)))))</f>
        <v/>
      </c>
    </row>
    <row r="299" spans="1:22" ht="15" customHeight="1" thickBot="1" x14ac:dyDescent="0.25">
      <c r="B299" s="646"/>
      <c r="C299" s="648"/>
      <c r="D299" s="650"/>
      <c r="E299" s="652"/>
      <c r="F299" s="654"/>
      <c r="G299" s="106" t="s">
        <v>265</v>
      </c>
      <c r="H299" s="656"/>
      <c r="I299" s="656"/>
      <c r="J299" s="656"/>
      <c r="K299" s="656"/>
      <c r="L299" s="658"/>
      <c r="M299" s="658"/>
      <c r="N299" s="660" t="e">
        <f>IF(#REF!="Nije ocijenjen","",IF(#REF!="Ocijenjen",IF(B299+C299=0,"",IF(#REF!="Tužilac",IF(M299&lt;0.031,40,IF(M299&lt;0.061,30,IF(M299&lt;0.101,20,IF(M299&lt;=0.2,10,IF(M299&lt;=1,0,))))),IF(M299&lt;0.031,20,IF(M299&lt;0.061,15,IF(M299&lt;0.101,10,IF(M299&lt;=0.2,5,IF(M299&lt;=1,0,)))))))))</f>
        <v>#REF!</v>
      </c>
      <c r="O299" s="514"/>
      <c r="P299" s="514"/>
      <c r="Q299" s="514"/>
      <c r="R299" s="515" t="str">
        <f t="shared" si="493"/>
        <v/>
      </c>
      <c r="S299" s="516" t="str">
        <f t="shared" si="494"/>
        <v/>
      </c>
      <c r="T299" s="517" t="str">
        <f t="shared" ref="T299" si="522">IF(F298="Nije ocijenjen","",IF(F298="Ocijenjen",IF(O299+P299=0,"",IF(S299&lt;0.0301,15,IF(S299&lt;0.0601,12,IF(S299&lt;0.1001,8,IF(S299&lt;=0.2,4,IF(S299&gt;0.2,0,))))))))</f>
        <v/>
      </c>
      <c r="U299" s="642" t="e">
        <f t="shared" ref="U299" si="523">+(T296+U297)/2</f>
        <v>#VALUE!</v>
      </c>
      <c r="V299" s="644"/>
    </row>
    <row r="300" spans="1:22" ht="15" customHeight="1" x14ac:dyDescent="0.2">
      <c r="B300" s="645">
        <v>6</v>
      </c>
      <c r="C300" s="647"/>
      <c r="D300" s="649"/>
      <c r="E300" s="651"/>
      <c r="F300" s="653" t="s">
        <v>115</v>
      </c>
      <c r="G300" s="105" t="s">
        <v>298</v>
      </c>
      <c r="H300" s="655"/>
      <c r="I300" s="655"/>
      <c r="J300" s="655"/>
      <c r="K300" s="655"/>
      <c r="L300" s="657" t="str">
        <f t="shared" ref="L300" si="524">IF((H300+I300)=0,"",(H300+I300-J300-K300)/(H300+I300))</f>
        <v/>
      </c>
      <c r="M300" s="657" t="str">
        <f t="shared" ref="M300" si="525">IF((H300+I300)=0,"",(J300+K300)/(H300+I300))</f>
        <v/>
      </c>
      <c r="N300" s="659" t="str">
        <f t="shared" ref="N300" si="526">IF(F300="Nije ocijenjen","",IF(F300="Ocijenjen",IF(H300+I300=0,"",IF(M300&lt;0.0001,15,IF(M300&lt;0.0301,12,IF(M300&lt;0.0601,8,IF(M300&lt;=0.1,4,IF(M300&gt;0.1,0,))))))))</f>
        <v/>
      </c>
      <c r="O300" s="510"/>
      <c r="P300" s="510"/>
      <c r="Q300" s="510"/>
      <c r="R300" s="511" t="str">
        <f t="shared" si="493"/>
        <v/>
      </c>
      <c r="S300" s="512" t="str">
        <f t="shared" si="494"/>
        <v/>
      </c>
      <c r="T300" s="513" t="str">
        <f t="shared" ref="T300" si="527">IF(F300="Nije ocijenjen","",IF(F300="Ocijenjen",IF(O300+P300=0,"",IF(S300&lt;0.0251,15,IF(S300&lt;0.0501,12,IF(S300&lt;0.0751,8,IF(S300&lt;=0.1,4,IF(S300&gt;0.1,0,))))))))</f>
        <v/>
      </c>
      <c r="U300" s="641" t="str">
        <f t="shared" ref="U300" si="528">IF(F300="Nije ocijenjen","",IF(F300="Ocijenjen",IF(O301+P301=0,T300,IF(O300+P300=0,T301,(T300+T301)/2))))</f>
        <v/>
      </c>
      <c r="V300" s="643" t="str">
        <f t="shared" ref="V300" si="529">IF(F300="Nije ocijenjen","",IF(F300="Ocijenjen",IF(U300="",N300,IF(N300="",U300,((N300+U300)/2)))))</f>
        <v/>
      </c>
    </row>
    <row r="301" spans="1:22" ht="15" customHeight="1" thickBot="1" x14ac:dyDescent="0.25">
      <c r="B301" s="646"/>
      <c r="C301" s="648"/>
      <c r="D301" s="650"/>
      <c r="E301" s="652"/>
      <c r="F301" s="654"/>
      <c r="G301" s="106" t="s">
        <v>265</v>
      </c>
      <c r="H301" s="656"/>
      <c r="I301" s="656"/>
      <c r="J301" s="656"/>
      <c r="K301" s="656"/>
      <c r="L301" s="658"/>
      <c r="M301" s="658"/>
      <c r="N301" s="660" t="e">
        <f>IF(#REF!="Nije ocijenjen","",IF(#REF!="Ocijenjen",IF(B301+C301=0,"",IF(#REF!="Tužilac",IF(M301&lt;0.031,40,IF(M301&lt;0.061,30,IF(M301&lt;0.101,20,IF(M301&lt;=0.2,10,IF(M301&lt;=1,0,))))),IF(M301&lt;0.031,20,IF(M301&lt;0.061,15,IF(M301&lt;0.101,10,IF(M301&lt;=0.2,5,IF(M301&lt;=1,0,)))))))))</f>
        <v>#REF!</v>
      </c>
      <c r="O301" s="514"/>
      <c r="P301" s="514"/>
      <c r="Q301" s="514"/>
      <c r="R301" s="515" t="str">
        <f t="shared" si="493"/>
        <v/>
      </c>
      <c r="S301" s="516" t="str">
        <f t="shared" si="494"/>
        <v/>
      </c>
      <c r="T301" s="517" t="str">
        <f t="shared" ref="T301" si="530">IF(F300="Nije ocijenjen","",IF(F300="Ocijenjen",IF(O301+P301=0,"",IF(S301&lt;0.0301,15,IF(S301&lt;0.0601,12,IF(S301&lt;0.1001,8,IF(S301&lt;=0.2,4,IF(S301&gt;0.2,0,))))))))</f>
        <v/>
      </c>
      <c r="U301" s="642" t="e">
        <f t="shared" ref="U301" si="531">+(T298+U299)/2</f>
        <v>#VALUE!</v>
      </c>
      <c r="V301" s="644"/>
    </row>
    <row r="302" spans="1:22" ht="15" customHeight="1" x14ac:dyDescent="0.2">
      <c r="B302" s="645">
        <v>7</v>
      </c>
      <c r="C302" s="647"/>
      <c r="D302" s="649"/>
      <c r="E302" s="651"/>
      <c r="F302" s="653" t="s">
        <v>115</v>
      </c>
      <c r="G302" s="105" t="s">
        <v>298</v>
      </c>
      <c r="H302" s="655"/>
      <c r="I302" s="655"/>
      <c r="J302" s="655"/>
      <c r="K302" s="655"/>
      <c r="L302" s="657" t="str">
        <f t="shared" ref="L302" si="532">IF((H302+I302)=0,"",(H302+I302-J302-K302)/(H302+I302))</f>
        <v/>
      </c>
      <c r="M302" s="657" t="str">
        <f t="shared" ref="M302" si="533">IF((H302+I302)=0,"",(J302+K302)/(H302+I302))</f>
        <v/>
      </c>
      <c r="N302" s="659" t="str">
        <f t="shared" ref="N302" si="534">IF(F302="Nije ocijenjen","",IF(F302="Ocijenjen",IF(H302+I302=0,"",IF(M302&lt;0.0001,15,IF(M302&lt;0.0301,12,IF(M302&lt;0.0601,8,IF(M302&lt;=0.1,4,IF(M302&gt;0.1,0,))))))))</f>
        <v/>
      </c>
      <c r="O302" s="510"/>
      <c r="P302" s="510"/>
      <c r="Q302" s="510"/>
      <c r="R302" s="511" t="str">
        <f t="shared" si="493"/>
        <v/>
      </c>
      <c r="S302" s="512" t="str">
        <f t="shared" si="494"/>
        <v/>
      </c>
      <c r="T302" s="513" t="str">
        <f t="shared" ref="T302" si="535">IF(F302="Nije ocijenjen","",IF(F302="Ocijenjen",IF(O302+P302=0,"",IF(S302&lt;0.0251,15,IF(S302&lt;0.0501,12,IF(S302&lt;0.0751,8,IF(S302&lt;=0.1,4,IF(S302&gt;0.1,0,))))))))</f>
        <v/>
      </c>
      <c r="U302" s="641" t="str">
        <f t="shared" ref="U302" si="536">IF(F302="Nije ocijenjen","",IF(F302="Ocijenjen",IF(O303+P303=0,T302,IF(O302+P302=0,T303,(T302+T303)/2))))</f>
        <v/>
      </c>
      <c r="V302" s="643" t="str">
        <f t="shared" ref="V302" si="537">IF(F302="Nije ocijenjen","",IF(F302="Ocijenjen",IF(U302="",N302,IF(N302="",U302,((N302+U302)/2)))))</f>
        <v/>
      </c>
    </row>
    <row r="303" spans="1:22" ht="15" customHeight="1" thickBot="1" x14ac:dyDescent="0.25">
      <c r="B303" s="646"/>
      <c r="C303" s="648"/>
      <c r="D303" s="650"/>
      <c r="E303" s="652"/>
      <c r="F303" s="654"/>
      <c r="G303" s="106" t="s">
        <v>265</v>
      </c>
      <c r="H303" s="656"/>
      <c r="I303" s="656"/>
      <c r="J303" s="656"/>
      <c r="K303" s="656"/>
      <c r="L303" s="658"/>
      <c r="M303" s="658"/>
      <c r="N303" s="660" t="e">
        <f>IF(#REF!="Nije ocijenjen","",IF(#REF!="Ocijenjen",IF(B303+C303=0,"",IF(#REF!="Tužilac",IF(M303&lt;0.031,40,IF(M303&lt;0.061,30,IF(M303&lt;0.101,20,IF(M303&lt;=0.2,10,IF(M303&lt;=1,0,))))),IF(M303&lt;0.031,20,IF(M303&lt;0.061,15,IF(M303&lt;0.101,10,IF(M303&lt;=0.2,5,IF(M303&lt;=1,0,)))))))))</f>
        <v>#REF!</v>
      </c>
      <c r="O303" s="514"/>
      <c r="P303" s="514"/>
      <c r="Q303" s="514"/>
      <c r="R303" s="515" t="str">
        <f t="shared" si="493"/>
        <v/>
      </c>
      <c r="S303" s="516" t="str">
        <f t="shared" si="494"/>
        <v/>
      </c>
      <c r="T303" s="517" t="str">
        <f t="shared" ref="T303" si="538">IF(F302="Nije ocijenjen","",IF(F302="Ocijenjen",IF(O303+P303=0,"",IF(S303&lt;0.0301,15,IF(S303&lt;0.0601,12,IF(S303&lt;0.1001,8,IF(S303&lt;=0.2,4,IF(S303&gt;0.2,0,))))))))</f>
        <v/>
      </c>
      <c r="U303" s="642" t="e">
        <f t="shared" ref="U303" si="539">+(T300+U301)/2</f>
        <v>#VALUE!</v>
      </c>
      <c r="V303" s="644"/>
    </row>
    <row r="304" spans="1:22" ht="13.5" hidden="1" customHeight="1" x14ac:dyDescent="0.2">
      <c r="A304" s="303"/>
      <c r="B304" s="645"/>
      <c r="C304" s="661"/>
      <c r="D304" s="663" t="s">
        <v>117</v>
      </c>
      <c r="E304" s="665"/>
      <c r="F304" s="667" t="s">
        <v>115</v>
      </c>
      <c r="G304" s="105" t="s">
        <v>298</v>
      </c>
      <c r="H304" s="655"/>
      <c r="I304" s="655"/>
      <c r="J304" s="655"/>
      <c r="K304" s="655"/>
      <c r="L304" s="657" t="str">
        <f t="shared" ref="L304" si="540">IF((H304+I304)=0,"",(H304+I304-J304-K304)/(H304+I304))</f>
        <v/>
      </c>
      <c r="M304" s="657" t="str">
        <f t="shared" ref="M304" si="541">IF((H304+I304)=0,"",(J304+K304)/(H304+I304))</f>
        <v/>
      </c>
      <c r="N304" s="659" t="str">
        <f t="shared" ref="N304" si="542">IF(F304="Nije ocijenjen","",IF(F304="Ocijenjen",IF(H304+I304=0,"",IF(M304&lt;0.0001,15,IF(M304&lt;0.0301,12,IF(M304&lt;0.0601,8,IF(M304&lt;=0.1,4,IF(M304&gt;0.1,0,))))))))</f>
        <v/>
      </c>
      <c r="O304" s="510"/>
      <c r="P304" s="510"/>
      <c r="Q304" s="510"/>
      <c r="R304" s="511" t="str">
        <f t="shared" si="493"/>
        <v/>
      </c>
      <c r="S304" s="512" t="str">
        <f t="shared" si="494"/>
        <v/>
      </c>
      <c r="T304" s="513" t="str">
        <f t="shared" ref="T304" si="543">IF(F304="Nije ocijenjen","",IF(F304="Ocijenjen",IF(O304+P304=0,"",IF(S304&lt;0.0251,15,IF(S304&lt;0.0501,12,IF(S304&lt;0.0751,8,IF(S304&lt;=0.1,4,IF(S304&gt;0.1,0,))))))))</f>
        <v/>
      </c>
      <c r="U304" s="641" t="str">
        <f t="shared" ref="U304" si="544">IF(F304="Nije ocijenjen","",IF(F304="Ocijenjen",IF(O305+P305=0,T304,IF(O304+P304=0,T305,(T304+T305)/2))))</f>
        <v/>
      </c>
      <c r="V304" s="643" t="str">
        <f t="shared" ref="V304" si="545">IF(F304="Nije ocijenjen","",IF(F304="Ocijenjen",IF(U304="",N304,IF(N304="",U304,((N304+U304)/2)))))</f>
        <v/>
      </c>
    </row>
    <row r="305" spans="1:22" ht="13.5" hidden="1" customHeight="1" x14ac:dyDescent="0.2">
      <c r="A305" s="303"/>
      <c r="B305" s="646"/>
      <c r="C305" s="662"/>
      <c r="D305" s="664"/>
      <c r="E305" s="666"/>
      <c r="F305" s="668"/>
      <c r="G305" s="106" t="s">
        <v>265</v>
      </c>
      <c r="H305" s="656"/>
      <c r="I305" s="656"/>
      <c r="J305" s="656"/>
      <c r="K305" s="656"/>
      <c r="L305" s="658"/>
      <c r="M305" s="658"/>
      <c r="N305" s="660" t="e">
        <f>IF(#REF!="Nije ocijenjen","",IF(#REF!="Ocijenjen",IF(B305+C305=0,"",IF(#REF!="Tužilac",IF(M305&lt;0.031,40,IF(M305&lt;0.061,30,IF(M305&lt;0.101,20,IF(M305&lt;=0.2,10,IF(M305&lt;=1,0,))))),IF(M305&lt;0.031,20,IF(M305&lt;0.061,15,IF(M305&lt;0.101,10,IF(M305&lt;=0.2,5,IF(M305&lt;=1,0,)))))))))</f>
        <v>#REF!</v>
      </c>
      <c r="O305" s="514"/>
      <c r="P305" s="514"/>
      <c r="Q305" s="514"/>
      <c r="R305" s="515" t="str">
        <f t="shared" si="493"/>
        <v/>
      </c>
      <c r="S305" s="516" t="str">
        <f t="shared" si="494"/>
        <v/>
      </c>
      <c r="T305" s="517" t="str">
        <f t="shared" ref="T305" si="546">IF(F304="Nije ocijenjen","",IF(F304="Ocijenjen",IF(O305+P305=0,"",IF(S305&lt;0.0301,15,IF(S305&lt;0.0601,12,IF(S305&lt;0.1001,8,IF(S305&lt;=0.2,4,IF(S305&gt;0.2,0,))))))))</f>
        <v/>
      </c>
      <c r="U305" s="642" t="e">
        <f t="shared" ref="U305" si="547">+(T302+U303)/2</f>
        <v>#VALUE!</v>
      </c>
      <c r="V305" s="644"/>
    </row>
    <row r="306" spans="1:22" ht="15" customHeight="1" x14ac:dyDescent="0.2">
      <c r="B306" s="645">
        <v>8</v>
      </c>
      <c r="C306" s="661"/>
      <c r="D306" s="663" t="s">
        <v>300</v>
      </c>
      <c r="E306" s="665"/>
      <c r="F306" s="667" t="s">
        <v>115</v>
      </c>
      <c r="G306" s="105" t="s">
        <v>298</v>
      </c>
      <c r="H306" s="655"/>
      <c r="I306" s="655"/>
      <c r="J306" s="655"/>
      <c r="K306" s="655"/>
      <c r="L306" s="657" t="str">
        <f t="shared" ref="L306" si="548">IF((H306+I306)=0,"",(H306+I306-J306-K306)/(H306+I306))</f>
        <v/>
      </c>
      <c r="M306" s="657" t="str">
        <f t="shared" ref="M306" si="549">IF((H306+I306)=0,"",(J306+K306)/(H306+I306))</f>
        <v/>
      </c>
      <c r="N306" s="659" t="str">
        <f t="shared" ref="N306" si="550">IF(F306="Nije ocijenjen","",IF(F306="Ocijenjen",IF(H306+I306=0,"",IF(M306&lt;0.0001,15,IF(M306&lt;0.0301,12,IF(M306&lt;0.0601,8,IF(M306&lt;=0.1,4,IF(M306&gt;0.1,0,))))))))</f>
        <v/>
      </c>
      <c r="O306" s="510"/>
      <c r="P306" s="510"/>
      <c r="Q306" s="510"/>
      <c r="R306" s="511" t="str">
        <f t="shared" si="493"/>
        <v/>
      </c>
      <c r="S306" s="512" t="str">
        <f t="shared" si="494"/>
        <v/>
      </c>
      <c r="T306" s="513" t="str">
        <f t="shared" ref="T306" si="551">IF(F306="Nije ocijenjen","",IF(F306="Ocijenjen",IF(O306+P306=0,"",IF(S306&lt;0.0251,15,IF(S306&lt;0.0501,12,IF(S306&lt;0.0751,8,IF(S306&lt;=0.1,4,IF(S306&gt;0.1,0,))))))))</f>
        <v/>
      </c>
      <c r="U306" s="641" t="str">
        <f t="shared" ref="U306" si="552">IF(F306="Nije ocijenjen","",IF(F306="Ocijenjen",IF(O307+P307=0,T306,IF(O306+P306=0,T307,(T306+T307)/2))))</f>
        <v/>
      </c>
      <c r="V306" s="643" t="str">
        <f t="shared" ref="V306" si="553">IF(F306="Nije ocijenjen","",IF(F306="Ocijenjen",IF(U306="",N306,IF(N306="",U306,((N306+U306)/2)))))</f>
        <v/>
      </c>
    </row>
    <row r="307" spans="1:22" ht="15" customHeight="1" thickBot="1" x14ac:dyDescent="0.25">
      <c r="B307" s="646"/>
      <c r="C307" s="662"/>
      <c r="D307" s="664"/>
      <c r="E307" s="666"/>
      <c r="F307" s="668"/>
      <c r="G307" s="106" t="s">
        <v>265</v>
      </c>
      <c r="H307" s="656"/>
      <c r="I307" s="656"/>
      <c r="J307" s="656"/>
      <c r="K307" s="656"/>
      <c r="L307" s="658"/>
      <c r="M307" s="658"/>
      <c r="N307" s="660" t="e">
        <f>IF(#REF!="Nije ocijenjen","",IF(#REF!="Ocijenjen",IF(B307+C307=0,"",IF(#REF!="Tužilac",IF(M307&lt;0.031,40,IF(M307&lt;0.061,30,IF(M307&lt;0.101,20,IF(M307&lt;=0.2,10,IF(M307&lt;=1,0,))))),IF(M307&lt;0.031,20,IF(M307&lt;0.061,15,IF(M307&lt;0.101,10,IF(M307&lt;=0.2,5,IF(M307&lt;=1,0,)))))))))</f>
        <v>#REF!</v>
      </c>
      <c r="O307" s="514"/>
      <c r="P307" s="514"/>
      <c r="Q307" s="514"/>
      <c r="R307" s="515" t="str">
        <f t="shared" si="493"/>
        <v/>
      </c>
      <c r="S307" s="516" t="str">
        <f t="shared" si="494"/>
        <v/>
      </c>
      <c r="T307" s="517" t="str">
        <f t="shared" ref="T307" si="554">IF(F306="Nije ocijenjen","",IF(F306="Ocijenjen",IF(O307+P307=0,"",IF(S307&lt;0.0301,15,IF(S307&lt;0.0601,12,IF(S307&lt;0.1001,8,IF(S307&lt;=0.2,4,IF(S307&gt;0.2,0,))))))))</f>
        <v/>
      </c>
      <c r="U307" s="642" t="e">
        <f t="shared" ref="U307" si="555">+(T304+U305)/2</f>
        <v>#VALUE!</v>
      </c>
      <c r="V307" s="644"/>
    </row>
    <row r="308" spans="1:22" s="122" customFormat="1" ht="12.75" customHeight="1" x14ac:dyDescent="0.2">
      <c r="B308" s="121"/>
      <c r="H308" s="536">
        <f>SUM(H290:H307)</f>
        <v>0</v>
      </c>
      <c r="I308" s="536">
        <f t="shared" ref="I308:K308" si="556">SUM(I290:I307)</f>
        <v>0</v>
      </c>
      <c r="J308" s="536">
        <f t="shared" si="556"/>
        <v>0</v>
      </c>
      <c r="K308" s="536">
        <f t="shared" si="556"/>
        <v>0</v>
      </c>
      <c r="L308" s="537"/>
      <c r="M308" s="537"/>
      <c r="N308" s="538"/>
      <c r="O308" s="536">
        <f>O290+O292+O294+O296+O298+O300+O302+O306</f>
        <v>0</v>
      </c>
      <c r="P308" s="536">
        <f t="shared" ref="P308:Q309" si="557">P290+P292+P294+P296+P298+P300+P302+P306</f>
        <v>0</v>
      </c>
      <c r="Q308" s="536">
        <f t="shared" si="557"/>
        <v>0</v>
      </c>
      <c r="R308" s="537"/>
      <c r="S308" s="537"/>
      <c r="T308" s="537"/>
      <c r="U308" s="538"/>
      <c r="V308" s="539"/>
    </row>
    <row r="309" spans="1:22" s="122" customFormat="1" ht="13.5" thickBot="1" x14ac:dyDescent="0.25">
      <c r="H309" s="536"/>
      <c r="I309" s="536"/>
      <c r="J309" s="536"/>
      <c r="K309" s="536"/>
      <c r="L309" s="537"/>
      <c r="M309" s="537"/>
      <c r="N309" s="538"/>
      <c r="O309" s="536">
        <f>O291+O293+O295+O297+O299+O301+O303+O307</f>
        <v>0</v>
      </c>
      <c r="P309" s="536">
        <f t="shared" si="557"/>
        <v>0</v>
      </c>
      <c r="Q309" s="536">
        <f t="shared" si="557"/>
        <v>0</v>
      </c>
      <c r="R309" s="537"/>
      <c r="S309" s="537"/>
      <c r="T309" s="537"/>
      <c r="U309" s="538"/>
      <c r="V309" s="539"/>
    </row>
    <row r="310" spans="1:22" s="120" customFormat="1" ht="24.95" customHeight="1" thickBot="1" x14ac:dyDescent="0.25">
      <c r="B310" s="123" t="s">
        <v>118</v>
      </c>
      <c r="C310" s="124"/>
      <c r="D310" s="124"/>
      <c r="E310" s="124"/>
      <c r="F310" s="124"/>
      <c r="G310" s="125"/>
      <c r="H310" s="109">
        <f>+H308</f>
        <v>0</v>
      </c>
      <c r="I310" s="109">
        <f t="shared" ref="I310:K310" si="558">+I308</f>
        <v>0</v>
      </c>
      <c r="J310" s="109">
        <f t="shared" si="558"/>
        <v>0</v>
      </c>
      <c r="K310" s="109">
        <f t="shared" si="558"/>
        <v>0</v>
      </c>
      <c r="L310" s="126"/>
      <c r="M310" s="126"/>
      <c r="N310" s="127"/>
      <c r="O310" s="109">
        <f>+O308+O309</f>
        <v>0</v>
      </c>
      <c r="P310" s="109">
        <f t="shared" ref="P310:Q310" si="559">+P308+P309</f>
        <v>0</v>
      </c>
      <c r="Q310" s="109">
        <f t="shared" si="559"/>
        <v>0</v>
      </c>
      <c r="R310" s="126"/>
      <c r="S310" s="171"/>
      <c r="T310" s="171"/>
      <c r="U310" s="127"/>
      <c r="V310" s="128"/>
    </row>
    <row r="311" spans="1:22" ht="11.25" customHeight="1" x14ac:dyDescent="0.2"/>
    <row r="312" spans="1:22" ht="11.25" customHeight="1" x14ac:dyDescent="0.2"/>
    <row r="313" spans="1:22" ht="7.5" customHeight="1" x14ac:dyDescent="0.2"/>
    <row r="314" spans="1:22" s="290" customFormat="1" ht="15" customHeight="1" x14ac:dyDescent="0.2">
      <c r="B314" s="755" t="s">
        <v>296</v>
      </c>
      <c r="C314" s="755"/>
      <c r="D314" s="755"/>
      <c r="E314" s="755"/>
      <c r="F314" s="755"/>
      <c r="G314" s="755"/>
      <c r="H314" s="755"/>
      <c r="I314" s="755"/>
      <c r="J314" s="755"/>
      <c r="K314" s="755"/>
      <c r="L314" s="755"/>
      <c r="M314" s="755"/>
      <c r="N314" s="307"/>
      <c r="O314" s="307"/>
      <c r="R314" s="172"/>
      <c r="S314" s="172"/>
      <c r="T314" s="172"/>
      <c r="U314" s="289"/>
      <c r="V314" s="291"/>
    </row>
    <row r="315" spans="1:22" s="290" customFormat="1" ht="9.9499999999999993" customHeight="1" x14ac:dyDescent="0.2">
      <c r="B315" s="499"/>
      <c r="C315" s="499"/>
      <c r="D315" s="499"/>
      <c r="E315" s="499"/>
      <c r="F315" s="499"/>
      <c r="G315" s="499"/>
      <c r="H315" s="499"/>
      <c r="I315" s="499"/>
      <c r="J315" s="499"/>
      <c r="K315" s="499"/>
      <c r="L315" s="499"/>
      <c r="M315" s="499"/>
      <c r="N315" s="307"/>
      <c r="O315" s="307"/>
      <c r="R315" s="172"/>
      <c r="S315" s="172"/>
      <c r="T315" s="172"/>
      <c r="U315" s="289"/>
      <c r="V315" s="291"/>
    </row>
    <row r="316" spans="1:22" s="290" customFormat="1" ht="33.75" customHeight="1" x14ac:dyDescent="0.2">
      <c r="B316" s="629" t="s">
        <v>336</v>
      </c>
      <c r="C316" s="629"/>
      <c r="D316" s="629"/>
      <c r="E316" s="629"/>
      <c r="F316" s="629"/>
      <c r="G316" s="629"/>
      <c r="H316" s="629"/>
      <c r="I316" s="629"/>
      <c r="J316" s="629"/>
      <c r="K316" s="629"/>
      <c r="L316" s="629"/>
      <c r="M316" s="629"/>
      <c r="N316" s="629"/>
      <c r="O316" s="629"/>
      <c r="R316" s="172"/>
      <c r="S316" s="172"/>
      <c r="T316" s="172"/>
      <c r="U316" s="289"/>
      <c r="V316" s="291"/>
    </row>
    <row r="317" spans="1:22" s="290" customFormat="1" ht="9.9499999999999993" customHeight="1" x14ac:dyDescent="0.2">
      <c r="B317" s="499"/>
      <c r="C317" s="499"/>
      <c r="D317" s="499"/>
      <c r="E317" s="499"/>
      <c r="F317" s="499"/>
      <c r="G317" s="499"/>
      <c r="H317" s="499"/>
      <c r="I317" s="499"/>
      <c r="J317" s="499"/>
      <c r="K317" s="499"/>
      <c r="L317" s="499"/>
      <c r="M317" s="499"/>
      <c r="N317" s="307"/>
      <c r="O317" s="307"/>
      <c r="R317" s="172"/>
      <c r="S317" s="172"/>
      <c r="T317" s="172"/>
      <c r="U317" s="289"/>
      <c r="V317" s="291"/>
    </row>
    <row r="318" spans="1:22" s="290" customFormat="1" ht="15" customHeight="1" x14ac:dyDescent="0.2">
      <c r="B318" s="540" t="s">
        <v>297</v>
      </c>
      <c r="C318" s="540"/>
      <c r="D318" s="540"/>
      <c r="E318" s="540"/>
      <c r="F318" s="540"/>
      <c r="G318" s="540"/>
      <c r="H318" s="540"/>
      <c r="I318" s="540"/>
      <c r="J318" s="540"/>
      <c r="K318" s="540"/>
      <c r="L318" s="540"/>
      <c r="M318" s="540"/>
      <c r="N318" s="307"/>
      <c r="O318" s="307"/>
      <c r="R318" s="172"/>
      <c r="S318" s="172"/>
      <c r="T318" s="172"/>
      <c r="U318" s="289"/>
      <c r="V318" s="291"/>
    </row>
    <row r="319" spans="1:22" s="290" customFormat="1" ht="15" customHeight="1" x14ac:dyDescent="0.2">
      <c r="B319" s="307"/>
      <c r="C319" s="307"/>
      <c r="D319" s="307"/>
      <c r="E319" s="307"/>
      <c r="F319" s="307"/>
      <c r="G319" s="307"/>
      <c r="H319" s="307"/>
      <c r="I319" s="307"/>
      <c r="J319" s="307"/>
      <c r="K319" s="307"/>
      <c r="L319" s="307"/>
      <c r="M319" s="307"/>
      <c r="N319" s="307"/>
      <c r="O319" s="307"/>
      <c r="R319" s="172"/>
      <c r="S319" s="172"/>
      <c r="T319" s="172"/>
      <c r="U319" s="289"/>
      <c r="V319" s="291"/>
    </row>
    <row r="320" spans="1:22" s="290" customFormat="1" ht="27.75" customHeight="1" x14ac:dyDescent="0.2">
      <c r="B320" s="756" t="s">
        <v>325</v>
      </c>
      <c r="C320" s="756"/>
      <c r="D320" s="756"/>
      <c r="E320" s="756"/>
      <c r="F320" s="756"/>
      <c r="G320" s="756"/>
      <c r="H320" s="756"/>
      <c r="I320" s="756"/>
      <c r="J320" s="756"/>
      <c r="K320" s="756"/>
      <c r="L320" s="756"/>
      <c r="M320" s="756"/>
      <c r="N320" s="756"/>
      <c r="O320" s="307"/>
      <c r="R320" s="172"/>
      <c r="S320" s="172"/>
      <c r="T320" s="172"/>
      <c r="U320" s="289"/>
      <c r="V320" s="291"/>
    </row>
    <row r="321" spans="2:22" s="290" customFormat="1" ht="9.9499999999999993" customHeight="1" x14ac:dyDescent="0.2">
      <c r="B321" s="541"/>
      <c r="C321" s="541"/>
      <c r="D321" s="541"/>
      <c r="E321" s="541"/>
      <c r="F321" s="541"/>
      <c r="G321" s="541"/>
      <c r="H321" s="541"/>
      <c r="I321" s="541"/>
      <c r="J321" s="541"/>
      <c r="K321" s="541"/>
      <c r="L321" s="541"/>
      <c r="M321" s="541"/>
      <c r="N321" s="541"/>
      <c r="O321" s="307"/>
      <c r="R321" s="172"/>
      <c r="S321" s="172"/>
      <c r="T321" s="172"/>
      <c r="U321" s="289"/>
      <c r="V321" s="291"/>
    </row>
    <row r="322" spans="2:22" s="290" customFormat="1" ht="35.25" customHeight="1" x14ac:dyDescent="0.2">
      <c r="B322" s="757" t="s">
        <v>248</v>
      </c>
      <c r="C322" s="757"/>
      <c r="D322" s="757"/>
      <c r="E322" s="757"/>
      <c r="F322" s="757"/>
      <c r="G322" s="757"/>
      <c r="H322" s="757"/>
      <c r="I322" s="757"/>
      <c r="J322" s="757"/>
      <c r="K322" s="757"/>
      <c r="L322" s="757"/>
      <c r="M322" s="757"/>
      <c r="N322" s="757"/>
      <c r="O322" s="757"/>
      <c r="R322" s="172"/>
      <c r="S322" s="172"/>
      <c r="T322" s="172"/>
      <c r="U322" s="289"/>
      <c r="V322" s="291"/>
    </row>
    <row r="323" spans="2:22" s="290" customFormat="1" ht="33" customHeight="1" x14ac:dyDescent="0.2">
      <c r="B323" s="757" t="s">
        <v>244</v>
      </c>
      <c r="C323" s="757"/>
      <c r="D323" s="757"/>
      <c r="E323" s="757"/>
      <c r="F323" s="757"/>
      <c r="G323" s="757"/>
      <c r="H323" s="757"/>
      <c r="I323" s="757"/>
      <c r="J323" s="757"/>
      <c r="K323" s="757"/>
      <c r="L323" s="757"/>
      <c r="M323" s="757"/>
      <c r="N323" s="757"/>
      <c r="O323" s="757"/>
      <c r="R323" s="172"/>
      <c r="S323" s="172"/>
      <c r="T323" s="172"/>
      <c r="U323" s="289"/>
      <c r="V323" s="291"/>
    </row>
    <row r="324" spans="2:22" s="290" customFormat="1" ht="31.5" customHeight="1" x14ac:dyDescent="0.2">
      <c r="B324" s="757" t="s">
        <v>245</v>
      </c>
      <c r="C324" s="757"/>
      <c r="D324" s="757"/>
      <c r="E324" s="757"/>
      <c r="F324" s="757"/>
      <c r="G324" s="757"/>
      <c r="H324" s="757"/>
      <c r="I324" s="757"/>
      <c r="J324" s="757"/>
      <c r="K324" s="757"/>
      <c r="L324" s="757"/>
      <c r="M324" s="757"/>
      <c r="N324" s="757"/>
      <c r="O324" s="757"/>
      <c r="R324" s="172"/>
      <c r="S324" s="172"/>
      <c r="T324" s="172"/>
      <c r="U324" s="289"/>
      <c r="V324" s="291"/>
    </row>
    <row r="325" spans="2:22" s="290" customFormat="1" ht="9.9499999999999993" customHeight="1" x14ac:dyDescent="0.2">
      <c r="B325" s="496"/>
      <c r="C325" s="496"/>
      <c r="D325" s="496"/>
      <c r="E325" s="496"/>
      <c r="F325" s="496"/>
      <c r="G325" s="496"/>
      <c r="H325" s="496"/>
      <c r="I325" s="496"/>
      <c r="J325" s="496"/>
      <c r="K325" s="496"/>
      <c r="L325" s="496"/>
      <c r="M325" s="496"/>
      <c r="N325" s="496"/>
      <c r="O325" s="496"/>
      <c r="R325" s="172"/>
      <c r="S325" s="172"/>
      <c r="T325" s="172"/>
      <c r="U325" s="289"/>
      <c r="V325" s="291"/>
    </row>
    <row r="326" spans="2:22" s="120" customFormat="1" ht="15" customHeight="1" x14ac:dyDescent="0.2">
      <c r="B326" s="677" t="s">
        <v>246</v>
      </c>
      <c r="C326" s="677"/>
      <c r="D326" s="677"/>
      <c r="E326" s="677"/>
      <c r="F326" s="677"/>
      <c r="G326" s="677"/>
      <c r="H326" s="677"/>
      <c r="I326" s="677"/>
      <c r="J326" s="677"/>
      <c r="K326" s="677"/>
      <c r="L326" s="677"/>
      <c r="M326" s="677"/>
      <c r="N326" s="677"/>
      <c r="O326" s="677"/>
      <c r="R326" s="518"/>
      <c r="S326" s="520"/>
      <c r="T326" s="520"/>
      <c r="U326" s="519"/>
      <c r="V326" s="521"/>
    </row>
    <row r="327" spans="2:22" s="120" customFormat="1" ht="15" customHeight="1" x14ac:dyDescent="0.2">
      <c r="B327" s="677"/>
      <c r="C327" s="677"/>
      <c r="D327" s="677"/>
      <c r="E327" s="677"/>
      <c r="F327" s="677"/>
      <c r="G327" s="677"/>
      <c r="H327" s="677"/>
      <c r="I327" s="677"/>
      <c r="J327" s="677"/>
      <c r="K327" s="677"/>
      <c r="L327" s="677"/>
      <c r="M327" s="677"/>
      <c r="N327" s="677"/>
      <c r="O327" s="677"/>
    </row>
    <row r="328" spans="2:22" s="120" customFormat="1" ht="15" customHeight="1" x14ac:dyDescent="0.2">
      <c r="B328" s="677"/>
      <c r="C328" s="677"/>
      <c r="D328" s="677"/>
      <c r="E328" s="677"/>
      <c r="F328" s="677"/>
      <c r="G328" s="677"/>
      <c r="H328" s="677"/>
      <c r="I328" s="677"/>
      <c r="J328" s="677"/>
      <c r="K328" s="677"/>
      <c r="L328" s="677"/>
      <c r="M328" s="677"/>
      <c r="N328" s="677"/>
      <c r="O328" s="677"/>
    </row>
    <row r="329" spans="2:22" s="120" customFormat="1" ht="31.5" customHeight="1" x14ac:dyDescent="0.2">
      <c r="B329" s="677"/>
      <c r="C329" s="677"/>
      <c r="D329" s="677"/>
      <c r="E329" s="677"/>
      <c r="F329" s="677"/>
      <c r="G329" s="677"/>
      <c r="H329" s="677"/>
      <c r="I329" s="677"/>
      <c r="J329" s="677"/>
      <c r="K329" s="677"/>
      <c r="L329" s="677"/>
      <c r="M329" s="677"/>
      <c r="N329" s="677"/>
      <c r="O329" s="677"/>
    </row>
    <row r="330" spans="2:22" s="120" customFormat="1" ht="206.25" customHeight="1" x14ac:dyDescent="0.2">
      <c r="B330" s="677" t="s">
        <v>326</v>
      </c>
      <c r="C330" s="677"/>
      <c r="D330" s="677"/>
      <c r="E330" s="677"/>
      <c r="F330" s="677"/>
      <c r="G330" s="677"/>
      <c r="H330" s="677"/>
      <c r="I330" s="677"/>
      <c r="J330" s="677"/>
      <c r="K330" s="677"/>
      <c r="L330" s="677"/>
      <c r="M330" s="677"/>
      <c r="N330" s="677"/>
      <c r="O330" s="677"/>
      <c r="P330" s="542"/>
    </row>
    <row r="331" spans="2:22" s="288" customFormat="1" ht="9.9499999999999993" customHeight="1" x14ac:dyDescent="0.2">
      <c r="B331" s="426"/>
      <c r="C331" s="426"/>
      <c r="D331" s="426"/>
      <c r="E331" s="426"/>
      <c r="F331" s="426"/>
      <c r="G331" s="426"/>
      <c r="H331" s="426"/>
      <c r="I331" s="426"/>
      <c r="J331" s="426"/>
      <c r="K331" s="426"/>
      <c r="L331" s="426"/>
      <c r="M331" s="426"/>
      <c r="N331" s="426"/>
      <c r="O331" s="426"/>
      <c r="P331" s="426"/>
      <c r="Q331" s="426"/>
      <c r="R331" s="426"/>
      <c r="S331" s="426"/>
      <c r="T331" s="426"/>
      <c r="U331" s="426"/>
      <c r="V331" s="426"/>
    </row>
    <row r="332" spans="2:22" ht="15" customHeight="1" x14ac:dyDescent="0.2">
      <c r="B332" s="678"/>
      <c r="C332" s="678"/>
      <c r="D332" s="678"/>
      <c r="E332" s="678"/>
      <c r="F332" s="678"/>
      <c r="G332" s="678"/>
      <c r="H332" s="678"/>
      <c r="I332" s="678"/>
      <c r="J332" s="678"/>
      <c r="K332" s="678"/>
      <c r="L332" s="678"/>
      <c r="M332" s="678"/>
      <c r="N332" s="678"/>
      <c r="O332" s="678"/>
      <c r="P332" s="678"/>
      <c r="Q332" s="678"/>
      <c r="R332" s="678"/>
      <c r="S332" s="678"/>
      <c r="T332" s="678"/>
      <c r="U332" s="678"/>
      <c r="V332" s="678"/>
    </row>
    <row r="333" spans="2:22" ht="15" customHeight="1" x14ac:dyDescent="0.2">
      <c r="B333" s="678"/>
      <c r="C333" s="678"/>
      <c r="D333" s="678"/>
      <c r="E333" s="678"/>
      <c r="F333" s="678"/>
      <c r="G333" s="678"/>
      <c r="H333" s="678"/>
      <c r="I333" s="678"/>
      <c r="J333" s="678"/>
      <c r="K333" s="678"/>
      <c r="L333" s="678"/>
      <c r="M333" s="678"/>
      <c r="N333" s="678"/>
      <c r="O333" s="678"/>
      <c r="P333" s="678"/>
      <c r="Q333" s="678"/>
      <c r="R333" s="678"/>
      <c r="S333" s="678"/>
      <c r="T333" s="678"/>
      <c r="U333" s="678"/>
      <c r="V333" s="678"/>
    </row>
    <row r="334" spans="2:22" ht="15" customHeight="1" x14ac:dyDescent="0.2">
      <c r="B334" s="678"/>
      <c r="C334" s="678"/>
      <c r="D334" s="678"/>
      <c r="E334" s="678"/>
      <c r="F334" s="678"/>
      <c r="G334" s="678"/>
      <c r="H334" s="678"/>
      <c r="I334" s="678"/>
      <c r="J334" s="678"/>
      <c r="K334" s="678"/>
      <c r="L334" s="678"/>
      <c r="M334" s="678"/>
      <c r="N334" s="678"/>
      <c r="O334" s="678"/>
      <c r="P334" s="678"/>
      <c r="Q334" s="678"/>
      <c r="R334" s="678"/>
      <c r="S334" s="678"/>
      <c r="T334" s="678"/>
      <c r="U334" s="678"/>
      <c r="V334" s="678"/>
    </row>
    <row r="335" spans="2:22" ht="12" customHeight="1" x14ac:dyDescent="0.2">
      <c r="B335" s="678"/>
      <c r="C335" s="678"/>
      <c r="D335" s="678"/>
      <c r="E335" s="678"/>
      <c r="F335" s="678"/>
      <c r="G335" s="678"/>
      <c r="H335" s="678"/>
      <c r="I335" s="678"/>
      <c r="J335" s="678"/>
      <c r="K335" s="678"/>
      <c r="L335" s="678"/>
      <c r="M335" s="678"/>
      <c r="N335" s="678"/>
      <c r="O335" s="678"/>
      <c r="P335" s="678"/>
      <c r="Q335" s="678"/>
      <c r="R335" s="678"/>
      <c r="S335" s="678"/>
      <c r="T335" s="678"/>
      <c r="U335" s="678"/>
      <c r="V335" s="678"/>
    </row>
    <row r="336" spans="2:22" ht="157.5" customHeight="1" x14ac:dyDescent="0.2">
      <c r="B336" s="677"/>
      <c r="C336" s="677"/>
      <c r="D336" s="677"/>
      <c r="E336" s="677"/>
      <c r="F336" s="677"/>
      <c r="G336" s="677"/>
      <c r="H336" s="677"/>
      <c r="I336" s="677"/>
      <c r="J336" s="677"/>
      <c r="K336" s="677"/>
      <c r="L336" s="677"/>
      <c r="M336" s="677"/>
      <c r="N336" s="677"/>
      <c r="O336" s="677"/>
      <c r="P336" s="677"/>
      <c r="Q336" s="677"/>
      <c r="R336" s="677"/>
      <c r="S336" s="677"/>
      <c r="T336" s="677"/>
      <c r="U336" s="677"/>
      <c r="V336" s="677"/>
    </row>
    <row r="337" spans="2:21" x14ac:dyDescent="0.2">
      <c r="B337" s="265"/>
      <c r="C337" s="265"/>
      <c r="D337" s="265"/>
      <c r="E337" s="265"/>
      <c r="F337" s="265"/>
      <c r="G337" s="265"/>
      <c r="H337" s="265"/>
      <c r="I337" s="265"/>
      <c r="J337" s="265"/>
      <c r="K337" s="265"/>
      <c r="L337" s="265"/>
      <c r="M337" s="265"/>
      <c r="N337" s="265"/>
      <c r="O337" s="265"/>
      <c r="P337" s="265"/>
      <c r="Q337" s="265"/>
      <c r="R337" s="266"/>
      <c r="S337" s="266"/>
      <c r="T337" s="96"/>
      <c r="U337" s="96"/>
    </row>
    <row r="338" spans="2:21" x14ac:dyDescent="0.2">
      <c r="B338" s="265"/>
      <c r="C338" s="265"/>
      <c r="D338" s="265"/>
      <c r="E338" s="265"/>
      <c r="F338" s="265"/>
      <c r="G338" s="265"/>
      <c r="H338" s="265"/>
      <c r="I338" s="265"/>
      <c r="J338" s="265"/>
      <c r="K338" s="265"/>
      <c r="L338" s="265"/>
      <c r="M338" s="265"/>
      <c r="N338" s="265"/>
      <c r="O338" s="265"/>
      <c r="P338" s="265"/>
      <c r="Q338" s="265"/>
      <c r="R338" s="266"/>
      <c r="S338" s="266"/>
      <c r="T338" s="96"/>
      <c r="U338" s="96"/>
    </row>
    <row r="339" spans="2:21" x14ac:dyDescent="0.2">
      <c r="B339" s="265"/>
      <c r="C339" s="265"/>
      <c r="D339" s="265"/>
      <c r="E339" s="265"/>
      <c r="F339" s="265"/>
      <c r="G339" s="265"/>
      <c r="H339" s="265"/>
      <c r="I339" s="265"/>
      <c r="J339" s="265"/>
      <c r="K339" s="265"/>
      <c r="L339" s="265"/>
      <c r="M339" s="265"/>
      <c r="N339" s="265"/>
      <c r="O339" s="265"/>
      <c r="P339" s="265"/>
      <c r="Q339" s="265"/>
      <c r="R339" s="266"/>
      <c r="S339" s="266"/>
      <c r="T339" s="96"/>
      <c r="U339" s="96"/>
    </row>
    <row r="340" spans="2:21" x14ac:dyDescent="0.2">
      <c r="B340" s="265"/>
      <c r="C340" s="265"/>
      <c r="D340" s="265"/>
      <c r="E340" s="265"/>
      <c r="F340" s="265"/>
      <c r="G340" s="265"/>
      <c r="H340" s="265"/>
      <c r="I340" s="265"/>
      <c r="J340" s="265"/>
      <c r="K340" s="265"/>
      <c r="L340" s="265"/>
      <c r="M340" s="265"/>
      <c r="N340" s="265"/>
      <c r="O340" s="265"/>
      <c r="P340" s="265"/>
      <c r="Q340" s="265"/>
      <c r="R340" s="266"/>
      <c r="S340" s="266"/>
      <c r="T340" s="96"/>
      <c r="U340" s="96"/>
    </row>
    <row r="341" spans="2:21" x14ac:dyDescent="0.2">
      <c r="B341" s="265"/>
      <c r="C341" s="265"/>
      <c r="D341" s="265"/>
      <c r="E341" s="265"/>
      <c r="F341" s="265"/>
      <c r="G341" s="265"/>
      <c r="H341" s="265"/>
      <c r="I341" s="265"/>
      <c r="J341" s="265"/>
      <c r="K341" s="265"/>
      <c r="L341" s="265"/>
      <c r="M341" s="265"/>
      <c r="N341" s="265"/>
      <c r="O341" s="265"/>
      <c r="P341" s="265"/>
      <c r="Q341" s="265"/>
      <c r="R341" s="266"/>
      <c r="S341" s="266"/>
      <c r="T341" s="96"/>
      <c r="U341" s="96"/>
    </row>
    <row r="342" spans="2:21" x14ac:dyDescent="0.2">
      <c r="B342" s="265"/>
      <c r="C342" s="265"/>
      <c r="D342" s="265"/>
      <c r="E342" s="265"/>
      <c r="F342" s="265"/>
      <c r="G342" s="265"/>
      <c r="H342" s="265"/>
      <c r="I342" s="265"/>
      <c r="J342" s="265"/>
      <c r="K342" s="265"/>
      <c r="L342" s="265"/>
      <c r="M342" s="265"/>
      <c r="N342" s="265"/>
      <c r="O342" s="265"/>
      <c r="P342" s="265"/>
      <c r="Q342" s="265"/>
      <c r="R342" s="266"/>
      <c r="S342" s="266"/>
      <c r="T342" s="96"/>
      <c r="U342" s="96"/>
    </row>
    <row r="343" spans="2:21" x14ac:dyDescent="0.2">
      <c r="B343" s="265"/>
      <c r="C343" s="265"/>
      <c r="D343" s="265"/>
      <c r="E343" s="265"/>
      <c r="F343" s="265"/>
      <c r="G343" s="265"/>
      <c r="H343" s="265"/>
      <c r="I343" s="265"/>
      <c r="J343" s="265"/>
      <c r="K343" s="265"/>
      <c r="L343" s="265"/>
      <c r="M343" s="265"/>
      <c r="N343" s="265"/>
      <c r="O343" s="265"/>
      <c r="P343" s="265"/>
      <c r="Q343" s="265"/>
      <c r="R343" s="266"/>
      <c r="S343" s="266"/>
      <c r="T343" s="96"/>
      <c r="U343" s="96"/>
    </row>
    <row r="344" spans="2:21" x14ac:dyDescent="0.2">
      <c r="B344" s="265"/>
      <c r="C344" s="265"/>
      <c r="D344" s="265"/>
      <c r="E344" s="265"/>
      <c r="F344" s="265"/>
      <c r="G344" s="265"/>
      <c r="H344" s="265"/>
      <c r="I344" s="265"/>
      <c r="J344" s="265"/>
      <c r="K344" s="265"/>
      <c r="L344" s="265"/>
      <c r="M344" s="265"/>
      <c r="N344" s="265"/>
      <c r="O344" s="265"/>
      <c r="P344" s="265"/>
      <c r="Q344" s="265"/>
      <c r="R344" s="266"/>
      <c r="S344" s="266"/>
      <c r="T344" s="96"/>
      <c r="U344" s="96"/>
    </row>
    <row r="345" spans="2:21" x14ac:dyDescent="0.2">
      <c r="B345" s="265"/>
      <c r="C345" s="265"/>
      <c r="D345" s="265"/>
      <c r="E345" s="265"/>
      <c r="F345" s="265"/>
      <c r="G345" s="265"/>
      <c r="H345" s="265"/>
      <c r="I345" s="265"/>
      <c r="J345" s="265"/>
      <c r="K345" s="265"/>
      <c r="L345" s="265"/>
      <c r="M345" s="265"/>
      <c r="N345" s="265"/>
      <c r="O345" s="265"/>
      <c r="P345" s="265"/>
      <c r="Q345" s="265"/>
      <c r="R345" s="266"/>
      <c r="S345" s="266"/>
      <c r="T345" s="96"/>
      <c r="U345" s="96"/>
    </row>
    <row r="346" spans="2:21" x14ac:dyDescent="0.2">
      <c r="B346" s="265"/>
      <c r="C346" s="265"/>
      <c r="D346" s="265"/>
      <c r="E346" s="265"/>
      <c r="F346" s="265"/>
      <c r="G346" s="265"/>
      <c r="H346" s="265"/>
      <c r="I346" s="265"/>
      <c r="J346" s="265"/>
      <c r="K346" s="265"/>
      <c r="L346" s="265"/>
      <c r="M346" s="265"/>
      <c r="N346" s="265"/>
      <c r="O346" s="265"/>
      <c r="P346" s="265"/>
      <c r="Q346" s="265"/>
      <c r="R346" s="266"/>
      <c r="S346" s="266"/>
      <c r="T346" s="96"/>
      <c r="U346" s="96"/>
    </row>
    <row r="347" spans="2:21" x14ac:dyDescent="0.2">
      <c r="B347" s="265"/>
      <c r="C347" s="265"/>
      <c r="D347" s="265"/>
      <c r="E347" s="265"/>
      <c r="F347" s="265"/>
      <c r="G347" s="265"/>
      <c r="H347" s="265"/>
      <c r="I347" s="265"/>
      <c r="J347" s="265"/>
      <c r="K347" s="265"/>
      <c r="L347" s="265"/>
      <c r="M347" s="265"/>
      <c r="N347" s="265"/>
      <c r="O347" s="265"/>
      <c r="P347" s="265"/>
      <c r="Q347" s="265"/>
      <c r="R347" s="266"/>
      <c r="S347" s="266"/>
      <c r="T347" s="96"/>
      <c r="U347" s="96"/>
    </row>
    <row r="348" spans="2:21" x14ac:dyDescent="0.2">
      <c r="B348" s="265"/>
      <c r="C348" s="265"/>
      <c r="D348" s="265"/>
      <c r="E348" s="265"/>
      <c r="F348" s="265"/>
      <c r="G348" s="265"/>
      <c r="H348" s="265"/>
      <c r="I348" s="265"/>
      <c r="J348" s="265"/>
      <c r="K348" s="265"/>
      <c r="L348" s="265"/>
      <c r="M348" s="265"/>
      <c r="N348" s="265"/>
      <c r="O348" s="265"/>
      <c r="P348" s="265"/>
      <c r="Q348" s="265"/>
      <c r="R348" s="266"/>
      <c r="S348" s="266"/>
      <c r="T348" s="96"/>
      <c r="U348" s="96"/>
    </row>
    <row r="349" spans="2:21" x14ac:dyDescent="0.2">
      <c r="B349" s="265"/>
      <c r="C349" s="265"/>
      <c r="D349" s="265"/>
      <c r="E349" s="265"/>
      <c r="F349" s="265"/>
      <c r="G349" s="265"/>
      <c r="H349" s="265"/>
      <c r="I349" s="265"/>
      <c r="J349" s="265"/>
      <c r="K349" s="265"/>
      <c r="L349" s="265"/>
      <c r="M349" s="265"/>
      <c r="N349" s="265"/>
      <c r="O349" s="265"/>
      <c r="P349" s="265"/>
      <c r="Q349" s="265"/>
      <c r="R349" s="266"/>
      <c r="S349" s="266"/>
      <c r="T349" s="96"/>
      <c r="U349" s="96"/>
    </row>
    <row r="350" spans="2:21" x14ac:dyDescent="0.2">
      <c r="B350" s="265"/>
      <c r="C350" s="265"/>
      <c r="D350" s="265"/>
      <c r="E350" s="265"/>
      <c r="F350" s="265"/>
      <c r="G350" s="265"/>
      <c r="H350" s="265"/>
      <c r="I350" s="265"/>
      <c r="J350" s="265"/>
      <c r="K350" s="265"/>
      <c r="L350" s="265"/>
      <c r="M350" s="265"/>
      <c r="N350" s="265"/>
      <c r="O350" s="265"/>
      <c r="P350" s="265"/>
      <c r="Q350" s="265"/>
      <c r="R350" s="266"/>
      <c r="S350" s="266"/>
      <c r="T350" s="96"/>
      <c r="U350" s="96"/>
    </row>
    <row r="351" spans="2:21" x14ac:dyDescent="0.2">
      <c r="B351" s="265"/>
      <c r="C351" s="265"/>
      <c r="D351" s="265"/>
      <c r="E351" s="265"/>
      <c r="F351" s="265"/>
      <c r="G351" s="265"/>
      <c r="H351" s="265"/>
      <c r="I351" s="265"/>
      <c r="J351" s="265"/>
      <c r="K351" s="265"/>
      <c r="L351" s="265"/>
      <c r="M351" s="265"/>
      <c r="N351" s="265"/>
      <c r="O351" s="265"/>
      <c r="P351" s="265"/>
      <c r="Q351" s="265"/>
      <c r="R351" s="266"/>
      <c r="S351" s="266"/>
      <c r="T351" s="96"/>
      <c r="U351" s="96"/>
    </row>
    <row r="352" spans="2:21" x14ac:dyDescent="0.2">
      <c r="B352" s="265"/>
      <c r="C352" s="265"/>
      <c r="D352" s="265"/>
      <c r="E352" s="265"/>
      <c r="F352" s="265"/>
      <c r="G352" s="265"/>
      <c r="H352" s="265"/>
      <c r="I352" s="265"/>
      <c r="J352" s="265"/>
      <c r="K352" s="265"/>
      <c r="L352" s="265"/>
      <c r="M352" s="265"/>
      <c r="N352" s="265"/>
      <c r="O352" s="265"/>
      <c r="P352" s="265"/>
      <c r="Q352" s="265"/>
      <c r="R352" s="266"/>
      <c r="S352" s="266"/>
      <c r="T352" s="96"/>
      <c r="U352" s="96"/>
    </row>
    <row r="353" spans="2:21" x14ac:dyDescent="0.2">
      <c r="B353" s="265"/>
      <c r="C353" s="265"/>
      <c r="D353" s="265"/>
      <c r="E353" s="265"/>
      <c r="F353" s="265"/>
      <c r="G353" s="265"/>
      <c r="H353" s="265"/>
      <c r="I353" s="265"/>
      <c r="J353" s="265"/>
      <c r="K353" s="265"/>
      <c r="L353" s="265"/>
      <c r="M353" s="265"/>
      <c r="N353" s="265"/>
      <c r="O353" s="265"/>
      <c r="P353" s="265"/>
      <c r="Q353" s="265"/>
      <c r="R353" s="266"/>
      <c r="S353" s="266"/>
      <c r="T353" s="96"/>
      <c r="U353" s="96"/>
    </row>
    <row r="354" spans="2:21" x14ac:dyDescent="0.2">
      <c r="B354" s="265"/>
      <c r="C354" s="265"/>
      <c r="D354" s="265"/>
      <c r="E354" s="265"/>
      <c r="F354" s="265"/>
      <c r="G354" s="265"/>
      <c r="H354" s="265"/>
      <c r="I354" s="265"/>
      <c r="J354" s="265"/>
      <c r="K354" s="265"/>
      <c r="L354" s="265"/>
      <c r="M354" s="265"/>
      <c r="N354" s="265"/>
      <c r="O354" s="265"/>
      <c r="P354" s="265"/>
      <c r="Q354" s="265"/>
      <c r="R354" s="266"/>
      <c r="S354" s="266"/>
      <c r="T354" s="96"/>
      <c r="U354" s="96"/>
    </row>
    <row r="355" spans="2:21" x14ac:dyDescent="0.2">
      <c r="B355" s="265"/>
      <c r="C355" s="265"/>
      <c r="D355" s="265"/>
      <c r="E355" s="265"/>
      <c r="F355" s="265"/>
      <c r="G355" s="265"/>
      <c r="H355" s="265"/>
      <c r="I355" s="265"/>
      <c r="J355" s="265"/>
      <c r="K355" s="265"/>
      <c r="L355" s="265"/>
      <c r="M355" s="265"/>
      <c r="N355" s="265"/>
      <c r="O355" s="265"/>
      <c r="P355" s="265"/>
      <c r="Q355" s="265"/>
      <c r="R355" s="266"/>
      <c r="S355" s="266"/>
      <c r="T355" s="96"/>
      <c r="U355" s="96"/>
    </row>
    <row r="356" spans="2:21" x14ac:dyDescent="0.2">
      <c r="B356" s="265"/>
      <c r="C356" s="265"/>
      <c r="D356" s="265"/>
      <c r="E356" s="265"/>
      <c r="F356" s="265"/>
      <c r="G356" s="265"/>
      <c r="H356" s="265"/>
      <c r="I356" s="265"/>
      <c r="J356" s="265"/>
      <c r="K356" s="265"/>
      <c r="L356" s="265"/>
      <c r="M356" s="265"/>
      <c r="N356" s="265"/>
      <c r="O356" s="265"/>
      <c r="P356" s="265"/>
      <c r="Q356" s="265"/>
      <c r="R356" s="266"/>
      <c r="S356" s="266"/>
      <c r="T356" s="96"/>
      <c r="U356" s="96"/>
    </row>
    <row r="357" spans="2:21" x14ac:dyDescent="0.2">
      <c r="B357" s="265"/>
      <c r="C357" s="265"/>
      <c r="D357" s="265"/>
      <c r="E357" s="265"/>
      <c r="F357" s="265"/>
      <c r="G357" s="265"/>
      <c r="H357" s="265"/>
      <c r="I357" s="265"/>
      <c r="J357" s="265"/>
      <c r="K357" s="265"/>
      <c r="L357" s="265"/>
      <c r="M357" s="265"/>
      <c r="N357" s="265"/>
      <c r="O357" s="265"/>
      <c r="P357" s="265"/>
      <c r="Q357" s="265"/>
      <c r="R357" s="266"/>
      <c r="S357" s="266"/>
      <c r="T357" s="96"/>
      <c r="U357" s="96"/>
    </row>
    <row r="358" spans="2:21" x14ac:dyDescent="0.2">
      <c r="B358" s="265"/>
      <c r="C358" s="265"/>
      <c r="D358" s="265"/>
      <c r="E358" s="265"/>
      <c r="F358" s="265"/>
      <c r="G358" s="265"/>
      <c r="H358" s="265"/>
      <c r="I358" s="265"/>
      <c r="J358" s="265"/>
      <c r="K358" s="265"/>
      <c r="L358" s="265"/>
      <c r="M358" s="265"/>
      <c r="N358" s="265"/>
      <c r="O358" s="265"/>
      <c r="P358" s="265"/>
      <c r="Q358" s="265"/>
      <c r="R358" s="266"/>
      <c r="S358" s="266"/>
      <c r="T358" s="96"/>
      <c r="U358" s="96"/>
    </row>
    <row r="359" spans="2:21" x14ac:dyDescent="0.2">
      <c r="B359" s="265"/>
      <c r="C359" s="265"/>
      <c r="D359" s="265"/>
      <c r="E359" s="265"/>
      <c r="F359" s="265"/>
      <c r="G359" s="265"/>
      <c r="H359" s="265"/>
      <c r="I359" s="265"/>
      <c r="J359" s="265"/>
      <c r="K359" s="265"/>
      <c r="L359" s="265"/>
      <c r="M359" s="265"/>
      <c r="N359" s="265"/>
      <c r="O359" s="265"/>
      <c r="P359" s="265"/>
      <c r="Q359" s="265"/>
      <c r="R359" s="266"/>
      <c r="S359" s="266"/>
      <c r="T359" s="96"/>
      <c r="U359" s="96"/>
    </row>
    <row r="360" spans="2:21" x14ac:dyDescent="0.2">
      <c r="B360" s="265"/>
      <c r="C360" s="265"/>
      <c r="D360" s="265"/>
      <c r="E360" s="265"/>
      <c r="F360" s="265"/>
      <c r="G360" s="265"/>
      <c r="H360" s="265"/>
      <c r="I360" s="265"/>
      <c r="J360" s="265"/>
      <c r="K360" s="265"/>
      <c r="L360" s="265"/>
      <c r="M360" s="265"/>
      <c r="N360" s="265"/>
      <c r="O360" s="265"/>
      <c r="P360" s="265"/>
      <c r="Q360" s="265"/>
      <c r="R360" s="266"/>
      <c r="S360" s="266"/>
      <c r="T360" s="96"/>
      <c r="U360" s="96"/>
    </row>
    <row r="361" spans="2:21" x14ac:dyDescent="0.2">
      <c r="B361" s="265"/>
      <c r="C361" s="265"/>
      <c r="D361" s="265"/>
      <c r="E361" s="265"/>
      <c r="F361" s="265"/>
      <c r="G361" s="265"/>
      <c r="H361" s="265"/>
      <c r="I361" s="265"/>
      <c r="J361" s="265"/>
      <c r="K361" s="265"/>
      <c r="L361" s="265"/>
      <c r="M361" s="265"/>
      <c r="N361" s="265"/>
      <c r="O361" s="265"/>
      <c r="P361" s="265"/>
      <c r="Q361" s="265"/>
      <c r="R361" s="266"/>
      <c r="S361" s="266"/>
      <c r="T361" s="96"/>
      <c r="U361" s="96"/>
    </row>
    <row r="362" spans="2:21" x14ac:dyDescent="0.2">
      <c r="B362" s="265"/>
      <c r="C362" s="265"/>
      <c r="D362" s="265"/>
      <c r="E362" s="265"/>
      <c r="F362" s="265"/>
      <c r="G362" s="265"/>
      <c r="H362" s="265"/>
      <c r="I362" s="265"/>
      <c r="J362" s="265"/>
      <c r="K362" s="265"/>
      <c r="L362" s="265"/>
      <c r="M362" s="265"/>
      <c r="N362" s="265"/>
      <c r="O362" s="265"/>
      <c r="P362" s="265"/>
      <c r="Q362" s="265"/>
      <c r="R362" s="266"/>
      <c r="S362" s="266"/>
      <c r="T362" s="96"/>
      <c r="U362" s="96"/>
    </row>
    <row r="363" spans="2:21" x14ac:dyDescent="0.2">
      <c r="B363" s="265"/>
      <c r="C363" s="265"/>
      <c r="D363" s="265"/>
      <c r="E363" s="265"/>
      <c r="F363" s="265"/>
      <c r="G363" s="265"/>
      <c r="H363" s="265"/>
      <c r="I363" s="265"/>
      <c r="J363" s="265"/>
      <c r="K363" s="265"/>
      <c r="L363" s="265"/>
      <c r="M363" s="265"/>
      <c r="N363" s="265"/>
      <c r="O363" s="265"/>
      <c r="P363" s="265"/>
      <c r="Q363" s="265"/>
      <c r="R363" s="266"/>
      <c r="S363" s="266"/>
      <c r="T363" s="96"/>
      <c r="U363" s="96"/>
    </row>
    <row r="364" spans="2:21" x14ac:dyDescent="0.2">
      <c r="B364" s="265"/>
      <c r="C364" s="265"/>
      <c r="D364" s="265"/>
      <c r="E364" s="265"/>
      <c r="F364" s="265"/>
      <c r="G364" s="265"/>
      <c r="H364" s="265"/>
      <c r="I364" s="265"/>
      <c r="J364" s="265"/>
      <c r="K364" s="265"/>
      <c r="L364" s="265"/>
      <c r="M364" s="265"/>
      <c r="N364" s="265"/>
      <c r="O364" s="265"/>
      <c r="P364" s="265"/>
      <c r="Q364" s="265"/>
      <c r="R364" s="266"/>
      <c r="S364" s="266"/>
      <c r="T364" s="96"/>
      <c r="U364" s="96"/>
    </row>
    <row r="365" spans="2:21" x14ac:dyDescent="0.2">
      <c r="B365" s="265"/>
      <c r="C365" s="265"/>
      <c r="D365" s="265"/>
      <c r="E365" s="265"/>
      <c r="F365" s="265"/>
      <c r="G365" s="265"/>
      <c r="H365" s="265"/>
      <c r="I365" s="265"/>
      <c r="J365" s="265"/>
      <c r="K365" s="265"/>
      <c r="L365" s="265"/>
      <c r="M365" s="265"/>
      <c r="N365" s="265"/>
      <c r="O365" s="265"/>
      <c r="P365" s="265"/>
      <c r="Q365" s="265"/>
      <c r="R365" s="266"/>
      <c r="S365" s="266"/>
      <c r="T365" s="96"/>
      <c r="U365" s="96"/>
    </row>
    <row r="366" spans="2:21" x14ac:dyDescent="0.2">
      <c r="B366" s="265"/>
      <c r="C366" s="265"/>
      <c r="D366" s="265"/>
      <c r="E366" s="265"/>
      <c r="F366" s="265"/>
      <c r="G366" s="265"/>
      <c r="H366" s="265"/>
      <c r="I366" s="265"/>
      <c r="J366" s="265"/>
      <c r="K366" s="265"/>
      <c r="L366" s="265"/>
      <c r="M366" s="265"/>
      <c r="N366" s="265"/>
      <c r="O366" s="265"/>
      <c r="P366" s="265"/>
      <c r="Q366" s="265"/>
      <c r="R366" s="266"/>
      <c r="S366" s="266"/>
      <c r="T366" s="96"/>
      <c r="U366" s="96"/>
    </row>
    <row r="367" spans="2:21" x14ac:dyDescent="0.2">
      <c r="B367" s="265"/>
      <c r="C367" s="265"/>
      <c r="D367" s="265"/>
      <c r="E367" s="265"/>
      <c r="F367" s="265"/>
      <c r="G367" s="265"/>
      <c r="H367" s="265"/>
      <c r="I367" s="265"/>
      <c r="J367" s="265"/>
      <c r="K367" s="265"/>
      <c r="L367" s="265"/>
      <c r="M367" s="265"/>
      <c r="N367" s="265"/>
      <c r="O367" s="265"/>
      <c r="P367" s="265"/>
      <c r="Q367" s="265"/>
      <c r="R367" s="266"/>
      <c r="S367" s="266"/>
      <c r="T367" s="96"/>
      <c r="U367" s="96"/>
    </row>
    <row r="368" spans="2:21" x14ac:dyDescent="0.2">
      <c r="B368" s="265"/>
      <c r="C368" s="265"/>
      <c r="D368" s="265"/>
      <c r="E368" s="265"/>
      <c r="F368" s="265"/>
      <c r="G368" s="265"/>
      <c r="H368" s="265"/>
      <c r="I368" s="265"/>
      <c r="J368" s="265"/>
      <c r="K368" s="265"/>
      <c r="L368" s="265"/>
      <c r="M368" s="265"/>
      <c r="N368" s="265"/>
      <c r="O368" s="265"/>
      <c r="P368" s="265"/>
      <c r="Q368" s="265"/>
      <c r="R368" s="266"/>
      <c r="S368" s="266"/>
      <c r="T368" s="96"/>
      <c r="U368" s="96"/>
    </row>
    <row r="369" spans="2:21" x14ac:dyDescent="0.2">
      <c r="B369" s="265"/>
      <c r="C369" s="265"/>
      <c r="D369" s="265"/>
      <c r="E369" s="265"/>
      <c r="F369" s="265"/>
      <c r="G369" s="265"/>
      <c r="H369" s="265"/>
      <c r="I369" s="265"/>
      <c r="J369" s="265"/>
      <c r="K369" s="265"/>
      <c r="L369" s="265"/>
      <c r="M369" s="265"/>
      <c r="N369" s="265"/>
      <c r="O369" s="265"/>
      <c r="P369" s="265"/>
      <c r="Q369" s="265"/>
      <c r="R369" s="266"/>
      <c r="S369" s="266"/>
      <c r="T369" s="96"/>
      <c r="U369" s="96"/>
    </row>
    <row r="370" spans="2:21" x14ac:dyDescent="0.2">
      <c r="B370" s="265"/>
      <c r="C370" s="265"/>
      <c r="D370" s="265"/>
      <c r="E370" s="265"/>
      <c r="F370" s="265"/>
      <c r="G370" s="265"/>
      <c r="H370" s="265"/>
      <c r="I370" s="265"/>
      <c r="J370" s="265"/>
      <c r="K370" s="265"/>
      <c r="L370" s="265"/>
      <c r="M370" s="265"/>
      <c r="N370" s="265"/>
      <c r="O370" s="265"/>
      <c r="P370" s="265"/>
      <c r="Q370" s="265"/>
      <c r="R370" s="266"/>
      <c r="S370" s="266"/>
      <c r="T370" s="96"/>
      <c r="U370" s="96"/>
    </row>
    <row r="371" spans="2:21" x14ac:dyDescent="0.2">
      <c r="B371" s="265"/>
      <c r="C371" s="265"/>
      <c r="D371" s="265"/>
      <c r="E371" s="265"/>
      <c r="F371" s="265"/>
      <c r="G371" s="265"/>
      <c r="H371" s="265"/>
      <c r="I371" s="265"/>
      <c r="J371" s="265"/>
      <c r="K371" s="265"/>
      <c r="L371" s="265"/>
      <c r="M371" s="265"/>
      <c r="N371" s="265"/>
      <c r="O371" s="265"/>
      <c r="P371" s="265"/>
      <c r="Q371" s="265"/>
      <c r="R371" s="266"/>
      <c r="S371" s="266"/>
      <c r="T371" s="96"/>
      <c r="U371" s="96"/>
    </row>
    <row r="372" spans="2:21" x14ac:dyDescent="0.2">
      <c r="B372" s="265"/>
      <c r="C372" s="265"/>
      <c r="D372" s="265"/>
      <c r="E372" s="265"/>
      <c r="F372" s="265"/>
      <c r="G372" s="265"/>
      <c r="H372" s="265"/>
      <c r="I372" s="265"/>
      <c r="J372" s="265"/>
      <c r="K372" s="265"/>
      <c r="L372" s="265"/>
      <c r="M372" s="265"/>
      <c r="N372" s="265"/>
      <c r="O372" s="265"/>
      <c r="P372" s="265"/>
      <c r="Q372" s="265"/>
      <c r="R372" s="266"/>
      <c r="S372" s="266"/>
      <c r="T372" s="96"/>
      <c r="U372" s="96"/>
    </row>
    <row r="373" spans="2:21" x14ac:dyDescent="0.2">
      <c r="B373" s="265"/>
      <c r="C373" s="265"/>
      <c r="D373" s="265"/>
      <c r="E373" s="265"/>
      <c r="F373" s="265"/>
      <c r="G373" s="265"/>
      <c r="H373" s="265"/>
      <c r="I373" s="265"/>
      <c r="J373" s="265"/>
      <c r="K373" s="265"/>
      <c r="L373" s="265"/>
      <c r="M373" s="265"/>
      <c r="N373" s="265"/>
      <c r="O373" s="265"/>
      <c r="P373" s="265"/>
      <c r="Q373" s="265"/>
      <c r="R373" s="266"/>
      <c r="S373" s="266"/>
      <c r="T373" s="96"/>
      <c r="U373" s="96"/>
    </row>
    <row r="374" spans="2:21" x14ac:dyDescent="0.2">
      <c r="B374" s="265"/>
      <c r="C374" s="265"/>
      <c r="D374" s="265"/>
      <c r="E374" s="265"/>
      <c r="F374" s="265"/>
      <c r="G374" s="265"/>
      <c r="H374" s="265"/>
      <c r="I374" s="265"/>
      <c r="J374" s="265"/>
      <c r="K374" s="265"/>
      <c r="L374" s="265"/>
      <c r="M374" s="265"/>
      <c r="N374" s="265"/>
      <c r="O374" s="265"/>
      <c r="P374" s="265"/>
      <c r="Q374" s="265"/>
      <c r="R374" s="266"/>
      <c r="S374" s="266"/>
      <c r="T374" s="96"/>
      <c r="U374" s="96"/>
    </row>
    <row r="375" spans="2:21" x14ac:dyDescent="0.2">
      <c r="B375" s="265"/>
      <c r="C375" s="265"/>
      <c r="D375" s="265"/>
      <c r="E375" s="265"/>
      <c r="F375" s="265"/>
      <c r="G375" s="265"/>
      <c r="H375" s="265"/>
      <c r="I375" s="265"/>
      <c r="J375" s="265"/>
      <c r="K375" s="265"/>
      <c r="L375" s="265"/>
      <c r="M375" s="265"/>
      <c r="N375" s="265"/>
      <c r="O375" s="265"/>
      <c r="P375" s="265"/>
      <c r="Q375" s="265"/>
      <c r="R375" s="266"/>
      <c r="S375" s="266"/>
      <c r="T375" s="96"/>
      <c r="U375" s="96"/>
    </row>
    <row r="376" spans="2:21" x14ac:dyDescent="0.2">
      <c r="B376" s="265"/>
      <c r="C376" s="265"/>
      <c r="D376" s="265"/>
      <c r="E376" s="265"/>
      <c r="F376" s="265"/>
      <c r="G376" s="265"/>
      <c r="H376" s="265"/>
      <c r="I376" s="265"/>
      <c r="J376" s="265"/>
      <c r="K376" s="265"/>
      <c r="L376" s="265"/>
      <c r="M376" s="265"/>
      <c r="N376" s="265"/>
      <c r="O376" s="265"/>
      <c r="P376" s="265"/>
      <c r="Q376" s="265"/>
      <c r="R376" s="266"/>
      <c r="S376" s="266"/>
      <c r="T376" s="96"/>
      <c r="U376" s="96"/>
    </row>
    <row r="377" spans="2:21" x14ac:dyDescent="0.2">
      <c r="B377" s="265"/>
      <c r="C377" s="265"/>
      <c r="D377" s="265"/>
      <c r="E377" s="265"/>
      <c r="F377" s="265"/>
      <c r="G377" s="265"/>
      <c r="H377" s="265"/>
      <c r="I377" s="265"/>
      <c r="J377" s="265"/>
      <c r="K377" s="265"/>
      <c r="L377" s="265"/>
      <c r="M377" s="265"/>
      <c r="N377" s="265"/>
      <c r="O377" s="265"/>
      <c r="P377" s="265"/>
      <c r="Q377" s="265"/>
      <c r="R377" s="266"/>
      <c r="S377" s="266"/>
      <c r="T377" s="96"/>
      <c r="U377" s="96"/>
    </row>
    <row r="378" spans="2:21" x14ac:dyDescent="0.2">
      <c r="B378" s="265"/>
      <c r="C378" s="265"/>
      <c r="D378" s="265"/>
      <c r="E378" s="265"/>
      <c r="F378" s="265"/>
      <c r="G378" s="265"/>
      <c r="H378" s="265"/>
      <c r="I378" s="265"/>
      <c r="J378" s="265"/>
      <c r="K378" s="265"/>
      <c r="L378" s="265"/>
      <c r="M378" s="265"/>
      <c r="N378" s="265"/>
      <c r="O378" s="265"/>
      <c r="P378" s="265"/>
      <c r="Q378" s="265"/>
      <c r="R378" s="266"/>
      <c r="S378" s="266"/>
      <c r="T378" s="96"/>
      <c r="U378" s="96"/>
    </row>
    <row r="379" spans="2:21" x14ac:dyDescent="0.2">
      <c r="B379" s="265"/>
      <c r="C379" s="265"/>
      <c r="D379" s="265"/>
      <c r="E379" s="265"/>
      <c r="F379" s="265"/>
      <c r="G379" s="265"/>
      <c r="H379" s="265"/>
      <c r="I379" s="265"/>
      <c r="J379" s="265"/>
      <c r="K379" s="265"/>
      <c r="L379" s="265"/>
      <c r="M379" s="265"/>
      <c r="N379" s="265"/>
      <c r="O379" s="265"/>
      <c r="P379" s="265"/>
      <c r="Q379" s="265"/>
      <c r="R379" s="266"/>
      <c r="S379" s="266"/>
      <c r="T379" s="96"/>
      <c r="U379" s="96"/>
    </row>
    <row r="380" spans="2:21" x14ac:dyDescent="0.2">
      <c r="B380" s="265"/>
      <c r="C380" s="265"/>
      <c r="D380" s="265"/>
      <c r="E380" s="265"/>
      <c r="F380" s="265"/>
      <c r="G380" s="265"/>
      <c r="H380" s="265"/>
      <c r="I380" s="265"/>
      <c r="J380" s="265"/>
      <c r="K380" s="265"/>
      <c r="L380" s="265"/>
      <c r="M380" s="265"/>
      <c r="N380" s="265"/>
      <c r="O380" s="265"/>
      <c r="P380" s="265"/>
      <c r="Q380" s="265"/>
      <c r="R380" s="266"/>
      <c r="S380" s="266"/>
      <c r="T380" s="96"/>
      <c r="U380" s="96"/>
    </row>
    <row r="381" spans="2:21" x14ac:dyDescent="0.2">
      <c r="B381" s="265"/>
      <c r="C381" s="265"/>
      <c r="D381" s="265"/>
      <c r="E381" s="265"/>
      <c r="F381" s="265"/>
      <c r="G381" s="265"/>
      <c r="H381" s="265"/>
      <c r="I381" s="265"/>
      <c r="J381" s="265"/>
      <c r="K381" s="265"/>
      <c r="L381" s="265"/>
      <c r="M381" s="265"/>
      <c r="N381" s="265"/>
      <c r="O381" s="265"/>
      <c r="P381" s="265"/>
      <c r="Q381" s="265"/>
      <c r="R381" s="266"/>
      <c r="S381" s="266"/>
      <c r="T381" s="96"/>
      <c r="U381" s="96"/>
    </row>
    <row r="382" spans="2:21" x14ac:dyDescent="0.2">
      <c r="B382" s="265"/>
      <c r="C382" s="265"/>
      <c r="D382" s="265"/>
      <c r="E382" s="265"/>
      <c r="F382" s="265"/>
      <c r="G382" s="265"/>
      <c r="H382" s="265"/>
      <c r="I382" s="265"/>
      <c r="J382" s="265"/>
      <c r="K382" s="265"/>
      <c r="L382" s="265"/>
      <c r="M382" s="265"/>
      <c r="N382" s="265"/>
      <c r="O382" s="265"/>
      <c r="P382" s="265"/>
      <c r="Q382" s="265"/>
      <c r="R382" s="266"/>
      <c r="S382" s="266"/>
      <c r="T382" s="96"/>
      <c r="U382" s="96"/>
    </row>
    <row r="383" spans="2:21" x14ac:dyDescent="0.2">
      <c r="B383" s="265"/>
      <c r="C383" s="265"/>
      <c r="D383" s="265"/>
      <c r="E383" s="265"/>
      <c r="F383" s="265"/>
      <c r="G383" s="265"/>
      <c r="H383" s="265"/>
      <c r="I383" s="265"/>
      <c r="J383" s="265"/>
      <c r="K383" s="265"/>
      <c r="L383" s="265"/>
      <c r="M383" s="265"/>
      <c r="N383" s="265"/>
      <c r="O383" s="265"/>
      <c r="P383" s="265"/>
      <c r="Q383" s="265"/>
      <c r="R383" s="266"/>
      <c r="S383" s="266"/>
      <c r="T383" s="96"/>
      <c r="U383" s="96"/>
    </row>
    <row r="384" spans="2:21" x14ac:dyDescent="0.2">
      <c r="B384" s="265"/>
      <c r="C384" s="265"/>
      <c r="D384" s="265"/>
      <c r="E384" s="265"/>
      <c r="F384" s="265"/>
      <c r="G384" s="265"/>
      <c r="H384" s="265"/>
      <c r="I384" s="265"/>
      <c r="J384" s="265"/>
      <c r="K384" s="265"/>
      <c r="L384" s="265"/>
      <c r="M384" s="265"/>
      <c r="N384" s="265"/>
      <c r="O384" s="265"/>
      <c r="P384" s="265"/>
      <c r="Q384" s="265"/>
      <c r="R384" s="266"/>
      <c r="S384" s="266"/>
      <c r="T384" s="96"/>
      <c r="U384" s="96"/>
    </row>
    <row r="385" spans="2:21" x14ac:dyDescent="0.2">
      <c r="B385" s="265"/>
      <c r="C385" s="265"/>
      <c r="D385" s="265"/>
      <c r="E385" s="265"/>
      <c r="F385" s="265"/>
      <c r="G385" s="265"/>
      <c r="H385" s="265"/>
      <c r="I385" s="265"/>
      <c r="J385" s="265"/>
      <c r="K385" s="265"/>
      <c r="L385" s="265"/>
      <c r="M385" s="265"/>
      <c r="N385" s="265"/>
      <c r="O385" s="265"/>
      <c r="P385" s="265"/>
      <c r="Q385" s="265"/>
      <c r="R385" s="266"/>
      <c r="S385" s="266"/>
      <c r="T385" s="96"/>
      <c r="U385" s="96"/>
    </row>
    <row r="386" spans="2:21" x14ac:dyDescent="0.2">
      <c r="B386" s="265"/>
      <c r="C386" s="265"/>
      <c r="D386" s="265"/>
      <c r="E386" s="265"/>
      <c r="F386" s="265"/>
      <c r="G386" s="265"/>
      <c r="H386" s="265"/>
      <c r="I386" s="265"/>
      <c r="J386" s="265"/>
      <c r="K386" s="265"/>
      <c r="L386" s="265"/>
      <c r="M386" s="265"/>
      <c r="N386" s="265"/>
      <c r="O386" s="265"/>
      <c r="P386" s="265"/>
      <c r="Q386" s="265"/>
      <c r="R386" s="266"/>
      <c r="S386" s="266"/>
      <c r="T386" s="96"/>
      <c r="U386" s="96"/>
    </row>
    <row r="387" spans="2:21" x14ac:dyDescent="0.2">
      <c r="B387" s="265"/>
      <c r="C387" s="265"/>
      <c r="D387" s="265"/>
      <c r="E387" s="265"/>
      <c r="F387" s="265"/>
      <c r="G387" s="265"/>
      <c r="H387" s="265"/>
      <c r="I387" s="265"/>
      <c r="J387" s="265"/>
      <c r="K387" s="265"/>
      <c r="L387" s="265"/>
      <c r="M387" s="265"/>
      <c r="N387" s="265"/>
      <c r="O387" s="265"/>
      <c r="P387" s="265"/>
      <c r="Q387" s="265"/>
      <c r="R387" s="266"/>
      <c r="S387" s="266"/>
      <c r="T387" s="96"/>
      <c r="U387" s="96"/>
    </row>
    <row r="388" spans="2:21" x14ac:dyDescent="0.2">
      <c r="B388" s="265"/>
      <c r="C388" s="265"/>
      <c r="D388" s="265"/>
      <c r="E388" s="265"/>
      <c r="F388" s="265"/>
      <c r="G388" s="265"/>
      <c r="H388" s="265"/>
      <c r="I388" s="265"/>
      <c r="J388" s="265"/>
      <c r="K388" s="265"/>
      <c r="L388" s="265"/>
      <c r="M388" s="265"/>
      <c r="N388" s="265"/>
      <c r="O388" s="265"/>
      <c r="P388" s="265"/>
      <c r="Q388" s="265"/>
      <c r="R388" s="266"/>
      <c r="S388" s="266"/>
      <c r="T388" s="96"/>
      <c r="U388" s="96"/>
    </row>
    <row r="389" spans="2:21" x14ac:dyDescent="0.2">
      <c r="B389" s="265"/>
      <c r="C389" s="265"/>
      <c r="D389" s="265"/>
      <c r="E389" s="265"/>
      <c r="F389" s="265"/>
      <c r="G389" s="265"/>
      <c r="H389" s="265"/>
      <c r="I389" s="265"/>
      <c r="J389" s="265"/>
      <c r="K389" s="265"/>
      <c r="L389" s="265"/>
      <c r="M389" s="265"/>
      <c r="N389" s="265"/>
      <c r="O389" s="265"/>
      <c r="P389" s="265"/>
      <c r="Q389" s="265"/>
      <c r="R389" s="266"/>
      <c r="S389" s="266"/>
      <c r="T389" s="96"/>
      <c r="U389" s="96"/>
    </row>
    <row r="390" spans="2:21" x14ac:dyDescent="0.2">
      <c r="B390" s="265"/>
      <c r="C390" s="265"/>
      <c r="D390" s="265"/>
      <c r="E390" s="265"/>
      <c r="F390" s="265"/>
      <c r="G390" s="265"/>
      <c r="H390" s="265"/>
      <c r="I390" s="265"/>
      <c r="J390" s="265"/>
      <c r="K390" s="265"/>
      <c r="L390" s="265"/>
      <c r="M390" s="265"/>
      <c r="N390" s="265"/>
      <c r="O390" s="265"/>
      <c r="P390" s="265"/>
      <c r="Q390" s="265"/>
      <c r="R390" s="266"/>
      <c r="S390" s="266"/>
      <c r="T390" s="96"/>
      <c r="U390" s="96"/>
    </row>
    <row r="391" spans="2:21" x14ac:dyDescent="0.2">
      <c r="B391" s="265"/>
      <c r="C391" s="265"/>
      <c r="D391" s="265"/>
      <c r="E391" s="265"/>
      <c r="F391" s="265"/>
      <c r="G391" s="265"/>
      <c r="H391" s="265"/>
      <c r="I391" s="265"/>
      <c r="J391" s="265"/>
      <c r="K391" s="265"/>
      <c r="L391" s="265"/>
      <c r="M391" s="265"/>
      <c r="N391" s="265"/>
      <c r="O391" s="265"/>
      <c r="P391" s="265"/>
      <c r="Q391" s="265"/>
      <c r="R391" s="266"/>
      <c r="S391" s="266"/>
      <c r="T391" s="96"/>
      <c r="U391" s="96"/>
    </row>
    <row r="392" spans="2:21" x14ac:dyDescent="0.2">
      <c r="B392" s="265"/>
      <c r="C392" s="265"/>
      <c r="D392" s="265"/>
      <c r="E392" s="265"/>
      <c r="F392" s="265"/>
      <c r="G392" s="265"/>
      <c r="H392" s="265"/>
      <c r="I392" s="265"/>
      <c r="J392" s="265"/>
      <c r="K392" s="265"/>
      <c r="L392" s="265"/>
      <c r="M392" s="265"/>
      <c r="N392" s="265"/>
      <c r="O392" s="265"/>
      <c r="P392" s="265"/>
      <c r="Q392" s="265"/>
      <c r="R392" s="266"/>
      <c r="S392" s="266"/>
      <c r="T392" s="96"/>
      <c r="U392" s="96"/>
    </row>
    <row r="393" spans="2:21" x14ac:dyDescent="0.2">
      <c r="B393" s="265"/>
      <c r="C393" s="265"/>
      <c r="D393" s="265"/>
      <c r="E393" s="265"/>
      <c r="F393" s="265"/>
      <c r="G393" s="265"/>
      <c r="H393" s="265"/>
      <c r="I393" s="265"/>
      <c r="J393" s="265"/>
      <c r="K393" s="265"/>
      <c r="L393" s="265"/>
      <c r="M393" s="265"/>
      <c r="N393" s="265"/>
      <c r="O393" s="265"/>
      <c r="P393" s="265"/>
      <c r="Q393" s="265"/>
      <c r="R393" s="266"/>
      <c r="S393" s="266"/>
      <c r="T393" s="96"/>
      <c r="U393" s="96"/>
    </row>
    <row r="394" spans="2:21" x14ac:dyDescent="0.2">
      <c r="B394" s="265"/>
      <c r="C394" s="265"/>
      <c r="D394" s="265"/>
      <c r="E394" s="265"/>
      <c r="F394" s="265"/>
      <c r="G394" s="265"/>
      <c r="H394" s="265"/>
      <c r="I394" s="265"/>
      <c r="J394" s="265"/>
      <c r="K394" s="265"/>
      <c r="L394" s="265"/>
      <c r="M394" s="265"/>
      <c r="N394" s="265"/>
      <c r="O394" s="265"/>
      <c r="P394" s="265"/>
      <c r="Q394" s="265"/>
      <c r="R394" s="266"/>
      <c r="S394" s="266"/>
      <c r="T394" s="96"/>
      <c r="U394" s="96"/>
    </row>
    <row r="395" spans="2:21" x14ac:dyDescent="0.2">
      <c r="B395" s="265"/>
      <c r="C395" s="265"/>
      <c r="D395" s="265"/>
      <c r="E395" s="265"/>
      <c r="F395" s="265"/>
      <c r="G395" s="265"/>
      <c r="H395" s="265"/>
      <c r="I395" s="265"/>
      <c r="J395" s="265"/>
      <c r="K395" s="265"/>
      <c r="L395" s="265"/>
      <c r="M395" s="265"/>
      <c r="N395" s="265"/>
      <c r="O395" s="265"/>
      <c r="P395" s="265"/>
      <c r="Q395" s="265"/>
      <c r="R395" s="266"/>
      <c r="S395" s="266"/>
      <c r="T395" s="96"/>
      <c r="U395" s="96"/>
    </row>
    <row r="396" spans="2:21" x14ac:dyDescent="0.2">
      <c r="B396" s="265"/>
      <c r="C396" s="265"/>
      <c r="D396" s="265"/>
      <c r="E396" s="265"/>
      <c r="F396" s="265"/>
      <c r="G396" s="265"/>
      <c r="H396" s="265"/>
      <c r="I396" s="265"/>
      <c r="J396" s="265"/>
      <c r="K396" s="265"/>
      <c r="L396" s="265"/>
      <c r="M396" s="265"/>
      <c r="N396" s="265"/>
      <c r="O396" s="265"/>
      <c r="P396" s="265"/>
      <c r="Q396" s="265"/>
      <c r="R396" s="266"/>
      <c r="S396" s="266"/>
      <c r="T396" s="96"/>
      <c r="U396" s="96"/>
    </row>
    <row r="397" spans="2:21" x14ac:dyDescent="0.2">
      <c r="B397" s="265"/>
      <c r="C397" s="265"/>
      <c r="D397" s="265"/>
      <c r="E397" s="265"/>
      <c r="F397" s="265"/>
      <c r="G397" s="265"/>
      <c r="H397" s="265"/>
      <c r="I397" s="265"/>
      <c r="J397" s="265"/>
      <c r="K397" s="265"/>
      <c r="L397" s="265"/>
      <c r="M397" s="265"/>
      <c r="N397" s="265"/>
      <c r="O397" s="265"/>
      <c r="P397" s="265"/>
      <c r="Q397" s="265"/>
      <c r="R397" s="266"/>
      <c r="S397" s="266"/>
      <c r="T397" s="96"/>
      <c r="U397" s="96"/>
    </row>
    <row r="398" spans="2:21" x14ac:dyDescent="0.2">
      <c r="B398" s="265"/>
      <c r="C398" s="265"/>
      <c r="D398" s="265"/>
      <c r="E398" s="265"/>
      <c r="F398" s="265"/>
      <c r="G398" s="265"/>
      <c r="H398" s="265"/>
      <c r="I398" s="265"/>
      <c r="J398" s="265"/>
      <c r="K398" s="265"/>
      <c r="L398" s="265"/>
      <c r="M398" s="265"/>
      <c r="N398" s="265"/>
      <c r="O398" s="265"/>
      <c r="P398" s="265"/>
      <c r="Q398" s="265"/>
      <c r="R398" s="266"/>
      <c r="S398" s="266"/>
      <c r="T398" s="96"/>
      <c r="U398" s="96"/>
    </row>
    <row r="399" spans="2:21" x14ac:dyDescent="0.2">
      <c r="B399" s="265"/>
      <c r="C399" s="265"/>
      <c r="D399" s="265"/>
      <c r="E399" s="265"/>
      <c r="F399" s="265"/>
      <c r="G399" s="265"/>
      <c r="H399" s="265"/>
      <c r="I399" s="265"/>
      <c r="J399" s="265"/>
      <c r="K399" s="265"/>
      <c r="L399" s="265"/>
      <c r="M399" s="265"/>
      <c r="N399" s="265"/>
      <c r="O399" s="265"/>
      <c r="P399" s="265"/>
      <c r="Q399" s="265"/>
      <c r="R399" s="266"/>
      <c r="S399" s="266"/>
      <c r="T399" s="96"/>
      <c r="U399" s="96"/>
    </row>
    <row r="400" spans="2:21" x14ac:dyDescent="0.2">
      <c r="B400" s="265"/>
      <c r="C400" s="265"/>
      <c r="D400" s="265"/>
      <c r="E400" s="265"/>
      <c r="F400" s="265"/>
      <c r="G400" s="265"/>
      <c r="H400" s="265"/>
      <c r="I400" s="265"/>
      <c r="J400" s="265"/>
      <c r="K400" s="265"/>
      <c r="L400" s="265"/>
      <c r="M400" s="265"/>
      <c r="N400" s="265"/>
      <c r="O400" s="265"/>
      <c r="P400" s="265"/>
      <c r="Q400" s="265"/>
      <c r="R400" s="266"/>
      <c r="S400" s="266"/>
      <c r="T400" s="96"/>
      <c r="U400" s="96"/>
    </row>
    <row r="401" spans="2:21" x14ac:dyDescent="0.2">
      <c r="B401" s="265"/>
      <c r="C401" s="265"/>
      <c r="D401" s="265"/>
      <c r="E401" s="265"/>
      <c r="F401" s="265"/>
      <c r="G401" s="265"/>
      <c r="H401" s="265"/>
      <c r="I401" s="265"/>
      <c r="J401" s="265"/>
      <c r="K401" s="265"/>
      <c r="L401" s="265"/>
      <c r="M401" s="265"/>
      <c r="N401" s="265"/>
      <c r="O401" s="265"/>
      <c r="P401" s="265"/>
      <c r="Q401" s="265"/>
      <c r="R401" s="266"/>
      <c r="S401" s="266"/>
      <c r="T401" s="96"/>
      <c r="U401" s="96"/>
    </row>
    <row r="402" spans="2:21" x14ac:dyDescent="0.2">
      <c r="B402" s="265"/>
      <c r="C402" s="265"/>
      <c r="D402" s="265"/>
      <c r="E402" s="265"/>
      <c r="F402" s="265"/>
      <c r="G402" s="265"/>
      <c r="H402" s="265"/>
      <c r="I402" s="265"/>
      <c r="J402" s="265"/>
      <c r="K402" s="265"/>
      <c r="L402" s="265"/>
      <c r="M402" s="265"/>
      <c r="N402" s="265"/>
      <c r="O402" s="265"/>
      <c r="P402" s="265"/>
      <c r="Q402" s="265"/>
      <c r="R402" s="266"/>
      <c r="S402" s="266"/>
      <c r="T402" s="96"/>
      <c r="U402" s="96"/>
    </row>
    <row r="403" spans="2:21" x14ac:dyDescent="0.2">
      <c r="B403" s="265"/>
      <c r="C403" s="265"/>
      <c r="D403" s="265"/>
      <c r="E403" s="265"/>
      <c r="F403" s="265"/>
      <c r="G403" s="265"/>
      <c r="H403" s="265"/>
      <c r="I403" s="265"/>
      <c r="J403" s="265"/>
      <c r="K403" s="265"/>
      <c r="L403" s="265"/>
      <c r="M403" s="265"/>
      <c r="N403" s="265"/>
      <c r="O403" s="265"/>
      <c r="P403" s="265"/>
      <c r="Q403" s="265"/>
      <c r="R403" s="266"/>
      <c r="S403" s="266"/>
      <c r="T403" s="96"/>
      <c r="U403" s="96"/>
    </row>
    <row r="404" spans="2:21" x14ac:dyDescent="0.2">
      <c r="B404" s="265"/>
      <c r="C404" s="265"/>
      <c r="D404" s="265"/>
      <c r="E404" s="265"/>
      <c r="F404" s="265"/>
      <c r="G404" s="265"/>
      <c r="H404" s="265"/>
      <c r="I404" s="265"/>
      <c r="J404" s="265"/>
      <c r="K404" s="265"/>
      <c r="L404" s="265"/>
      <c r="M404" s="265"/>
      <c r="N404" s="265"/>
      <c r="O404" s="265"/>
      <c r="P404" s="265"/>
      <c r="Q404" s="265"/>
      <c r="R404" s="266"/>
      <c r="S404" s="266"/>
      <c r="T404" s="96"/>
      <c r="U404" s="96"/>
    </row>
    <row r="405" spans="2:21" x14ac:dyDescent="0.2">
      <c r="B405" s="265"/>
      <c r="C405" s="265"/>
      <c r="D405" s="265"/>
      <c r="E405" s="265"/>
      <c r="F405" s="265"/>
      <c r="G405" s="265"/>
      <c r="H405" s="265"/>
      <c r="I405" s="265"/>
      <c r="J405" s="265"/>
      <c r="K405" s="265"/>
      <c r="L405" s="265"/>
      <c r="M405" s="265"/>
      <c r="N405" s="265"/>
      <c r="O405" s="265"/>
      <c r="P405" s="265"/>
      <c r="Q405" s="265"/>
      <c r="R405" s="266"/>
      <c r="S405" s="266"/>
      <c r="T405" s="96"/>
      <c r="U405" s="96"/>
    </row>
    <row r="406" spans="2:21" x14ac:dyDescent="0.2">
      <c r="B406" s="265"/>
      <c r="C406" s="265"/>
      <c r="D406" s="265"/>
      <c r="E406" s="265"/>
      <c r="F406" s="265"/>
      <c r="G406" s="265"/>
      <c r="H406" s="265"/>
      <c r="I406" s="265"/>
      <c r="J406" s="265"/>
      <c r="K406" s="265"/>
      <c r="L406" s="265"/>
      <c r="M406" s="265"/>
      <c r="N406" s="265"/>
      <c r="O406" s="265"/>
      <c r="P406" s="265"/>
      <c r="Q406" s="265"/>
      <c r="R406" s="266"/>
      <c r="S406" s="266"/>
      <c r="T406" s="96"/>
      <c r="U406" s="96"/>
    </row>
    <row r="407" spans="2:21" x14ac:dyDescent="0.2">
      <c r="B407" s="265"/>
      <c r="C407" s="265"/>
      <c r="D407" s="265"/>
      <c r="E407" s="265"/>
      <c r="F407" s="265"/>
      <c r="G407" s="265"/>
      <c r="H407" s="265"/>
      <c r="I407" s="265"/>
      <c r="J407" s="265"/>
      <c r="K407" s="265"/>
      <c r="L407" s="265"/>
      <c r="M407" s="265"/>
      <c r="N407" s="265"/>
      <c r="O407" s="265"/>
      <c r="P407" s="265"/>
      <c r="Q407" s="265"/>
      <c r="R407" s="266"/>
      <c r="S407" s="266"/>
      <c r="T407" s="96"/>
      <c r="U407" s="96"/>
    </row>
    <row r="408" spans="2:21" x14ac:dyDescent="0.2">
      <c r="B408" s="265"/>
      <c r="C408" s="265"/>
      <c r="D408" s="265"/>
      <c r="E408" s="265"/>
      <c r="F408" s="265"/>
      <c r="G408" s="265"/>
      <c r="H408" s="265"/>
      <c r="I408" s="265"/>
      <c r="J408" s="265"/>
      <c r="K408" s="265"/>
      <c r="L408" s="265"/>
      <c r="M408" s="265"/>
      <c r="N408" s="265"/>
      <c r="O408" s="265"/>
      <c r="P408" s="265"/>
      <c r="Q408" s="265"/>
      <c r="R408" s="266"/>
      <c r="S408" s="266"/>
      <c r="T408" s="96"/>
      <c r="U408" s="96"/>
    </row>
    <row r="409" spans="2:21" x14ac:dyDescent="0.2">
      <c r="B409" s="265"/>
      <c r="C409" s="265"/>
      <c r="D409" s="265"/>
      <c r="E409" s="265"/>
      <c r="F409" s="265"/>
      <c r="G409" s="265"/>
      <c r="H409" s="265"/>
      <c r="I409" s="265"/>
      <c r="J409" s="265"/>
      <c r="K409" s="265"/>
      <c r="L409" s="265"/>
      <c r="M409" s="265"/>
      <c r="N409" s="265"/>
      <c r="O409" s="265"/>
      <c r="P409" s="265"/>
      <c r="Q409" s="265"/>
      <c r="R409" s="266"/>
      <c r="S409" s="266"/>
      <c r="T409" s="96"/>
      <c r="U409" s="96"/>
    </row>
    <row r="410" spans="2:21" x14ac:dyDescent="0.2">
      <c r="B410" s="265"/>
      <c r="C410" s="265"/>
      <c r="D410" s="265"/>
      <c r="E410" s="265"/>
      <c r="F410" s="265"/>
      <c r="G410" s="265"/>
      <c r="H410" s="265"/>
      <c r="I410" s="265"/>
      <c r="J410" s="265"/>
      <c r="K410" s="265"/>
      <c r="L410" s="265"/>
      <c r="M410" s="265"/>
      <c r="N410" s="265"/>
      <c r="O410" s="265"/>
      <c r="P410" s="265"/>
      <c r="Q410" s="265"/>
      <c r="R410" s="266"/>
      <c r="S410" s="266"/>
      <c r="T410" s="96"/>
      <c r="U410" s="96"/>
    </row>
    <row r="411" spans="2:21" x14ac:dyDescent="0.2">
      <c r="B411" s="265"/>
      <c r="C411" s="265"/>
      <c r="D411" s="265"/>
      <c r="E411" s="265"/>
      <c r="F411" s="265"/>
      <c r="G411" s="265"/>
      <c r="H411" s="265"/>
      <c r="I411" s="265"/>
      <c r="J411" s="265"/>
      <c r="K411" s="265"/>
      <c r="L411" s="265"/>
      <c r="M411" s="265"/>
      <c r="N411" s="265"/>
      <c r="O411" s="265"/>
      <c r="P411" s="265"/>
      <c r="Q411" s="265"/>
      <c r="R411" s="266"/>
      <c r="S411" s="266"/>
      <c r="T411" s="96"/>
      <c r="U411" s="96"/>
    </row>
    <row r="412" spans="2:21" x14ac:dyDescent="0.2">
      <c r="B412" s="265"/>
      <c r="C412" s="265"/>
      <c r="D412" s="265"/>
      <c r="E412" s="265"/>
      <c r="F412" s="265"/>
      <c r="G412" s="265"/>
      <c r="H412" s="265"/>
      <c r="I412" s="265"/>
      <c r="J412" s="265"/>
      <c r="K412" s="265"/>
      <c r="L412" s="265"/>
      <c r="M412" s="265"/>
      <c r="N412" s="265"/>
      <c r="O412" s="265"/>
      <c r="P412" s="265"/>
      <c r="Q412" s="265"/>
      <c r="R412" s="266"/>
      <c r="S412" s="266"/>
      <c r="T412" s="96"/>
      <c r="U412" s="96"/>
    </row>
    <row r="413" spans="2:21" x14ac:dyDescent="0.2">
      <c r="B413" s="265"/>
      <c r="C413" s="265"/>
      <c r="D413" s="265"/>
      <c r="E413" s="265"/>
      <c r="F413" s="265"/>
      <c r="G413" s="265"/>
      <c r="H413" s="265"/>
      <c r="I413" s="265"/>
      <c r="J413" s="265"/>
      <c r="K413" s="265"/>
      <c r="L413" s="265"/>
      <c r="M413" s="265"/>
      <c r="N413" s="265"/>
      <c r="O413" s="265"/>
      <c r="P413" s="265"/>
      <c r="Q413" s="265"/>
      <c r="R413" s="266"/>
      <c r="S413" s="266"/>
      <c r="T413" s="96"/>
      <c r="U413" s="96"/>
    </row>
    <row r="414" spans="2:21" x14ac:dyDescent="0.2">
      <c r="B414" s="265"/>
      <c r="C414" s="265"/>
      <c r="D414" s="265"/>
      <c r="E414" s="265"/>
      <c r="F414" s="265"/>
      <c r="G414" s="265"/>
      <c r="H414" s="265"/>
      <c r="I414" s="265"/>
      <c r="J414" s="265"/>
      <c r="K414" s="265"/>
      <c r="L414" s="265"/>
      <c r="M414" s="265"/>
      <c r="N414" s="265"/>
      <c r="O414" s="265"/>
      <c r="P414" s="265"/>
      <c r="Q414" s="265"/>
      <c r="R414" s="266"/>
      <c r="S414" s="266"/>
      <c r="T414" s="96"/>
      <c r="U414" s="96"/>
    </row>
    <row r="415" spans="2:21" x14ac:dyDescent="0.2">
      <c r="B415" s="265"/>
      <c r="C415" s="265"/>
      <c r="D415" s="265"/>
      <c r="E415" s="265"/>
      <c r="F415" s="265"/>
      <c r="G415" s="265"/>
      <c r="H415" s="265"/>
      <c r="I415" s="265"/>
      <c r="J415" s="265"/>
      <c r="K415" s="265"/>
      <c r="L415" s="265"/>
      <c r="M415" s="265"/>
      <c r="N415" s="265"/>
      <c r="O415" s="265"/>
      <c r="P415" s="265"/>
      <c r="Q415" s="265"/>
      <c r="R415" s="266"/>
      <c r="S415" s="266"/>
      <c r="T415" s="96"/>
      <c r="U415" s="96"/>
    </row>
    <row r="416" spans="2:21" x14ac:dyDescent="0.2">
      <c r="B416" s="265"/>
      <c r="C416" s="265"/>
      <c r="D416" s="265"/>
      <c r="E416" s="265"/>
      <c r="F416" s="265"/>
      <c r="G416" s="265"/>
      <c r="H416" s="265"/>
      <c r="I416" s="265"/>
      <c r="J416" s="265"/>
      <c r="K416" s="265"/>
      <c r="L416" s="265"/>
      <c r="M416" s="265"/>
      <c r="N416" s="265"/>
      <c r="O416" s="265"/>
      <c r="P416" s="265"/>
      <c r="Q416" s="265"/>
      <c r="R416" s="266"/>
      <c r="S416" s="266"/>
      <c r="T416" s="96"/>
      <c r="U416" s="96"/>
    </row>
    <row r="417" spans="2:21" x14ac:dyDescent="0.2">
      <c r="B417" s="265"/>
      <c r="C417" s="265"/>
      <c r="D417" s="265"/>
      <c r="E417" s="265"/>
      <c r="F417" s="265"/>
      <c r="G417" s="265"/>
      <c r="H417" s="265"/>
      <c r="I417" s="265"/>
      <c r="J417" s="265"/>
      <c r="K417" s="265"/>
      <c r="L417" s="265"/>
      <c r="M417" s="265"/>
      <c r="N417" s="265"/>
      <c r="O417" s="265"/>
      <c r="P417" s="265"/>
      <c r="Q417" s="265"/>
      <c r="R417" s="266"/>
      <c r="S417" s="266"/>
      <c r="T417" s="96"/>
      <c r="U417" s="96"/>
    </row>
    <row r="418" spans="2:21" x14ac:dyDescent="0.2">
      <c r="B418" s="265"/>
      <c r="C418" s="265"/>
      <c r="D418" s="265"/>
      <c r="E418" s="265"/>
      <c r="F418" s="265"/>
      <c r="G418" s="265"/>
      <c r="H418" s="265"/>
      <c r="I418" s="265"/>
      <c r="J418" s="265"/>
      <c r="K418" s="265"/>
      <c r="L418" s="265"/>
      <c r="M418" s="265"/>
      <c r="N418" s="265"/>
      <c r="O418" s="265"/>
      <c r="P418" s="265"/>
      <c r="Q418" s="265"/>
      <c r="R418" s="266"/>
      <c r="S418" s="266"/>
      <c r="T418" s="96"/>
      <c r="U418" s="96"/>
    </row>
    <row r="419" spans="2:21" x14ac:dyDescent="0.2">
      <c r="B419" s="265"/>
      <c r="C419" s="265"/>
      <c r="D419" s="265"/>
      <c r="E419" s="265"/>
      <c r="F419" s="265"/>
      <c r="G419" s="265"/>
      <c r="H419" s="265"/>
      <c r="I419" s="265"/>
      <c r="J419" s="265"/>
      <c r="K419" s="265"/>
      <c r="L419" s="265"/>
      <c r="M419" s="265"/>
      <c r="N419" s="265"/>
      <c r="O419" s="265"/>
      <c r="P419" s="265"/>
      <c r="Q419" s="265"/>
      <c r="R419" s="266"/>
      <c r="S419" s="266"/>
      <c r="T419" s="96"/>
      <c r="U419" s="96"/>
    </row>
    <row r="420" spans="2:21" x14ac:dyDescent="0.2">
      <c r="B420" s="265"/>
      <c r="C420" s="265"/>
      <c r="D420" s="265"/>
      <c r="E420" s="265"/>
      <c r="F420" s="265"/>
      <c r="G420" s="265"/>
      <c r="H420" s="265"/>
      <c r="I420" s="265"/>
      <c r="J420" s="265"/>
      <c r="K420" s="265"/>
      <c r="L420" s="265"/>
      <c r="M420" s="265"/>
      <c r="N420" s="265"/>
      <c r="O420" s="265"/>
      <c r="P420" s="265"/>
      <c r="Q420" s="265"/>
      <c r="R420" s="266"/>
      <c r="S420" s="266"/>
      <c r="T420" s="96"/>
      <c r="U420" s="96"/>
    </row>
    <row r="421" spans="2:21" x14ac:dyDescent="0.2">
      <c r="B421" s="265"/>
      <c r="C421" s="265"/>
      <c r="D421" s="265"/>
      <c r="E421" s="265"/>
      <c r="F421" s="265"/>
      <c r="G421" s="265"/>
      <c r="H421" s="265"/>
      <c r="I421" s="265"/>
      <c r="J421" s="265"/>
      <c r="K421" s="265"/>
      <c r="L421" s="265"/>
      <c r="M421" s="265"/>
      <c r="N421" s="265"/>
      <c r="O421" s="265"/>
      <c r="P421" s="265"/>
      <c r="Q421" s="265"/>
      <c r="R421" s="266"/>
      <c r="S421" s="266"/>
      <c r="T421" s="96"/>
      <c r="U421" s="96"/>
    </row>
    <row r="422" spans="2:21" x14ac:dyDescent="0.2">
      <c r="B422" s="265"/>
      <c r="C422" s="265"/>
      <c r="D422" s="265"/>
      <c r="E422" s="265"/>
      <c r="F422" s="265"/>
      <c r="G422" s="265"/>
      <c r="H422" s="265"/>
      <c r="I422" s="265"/>
      <c r="J422" s="265"/>
      <c r="K422" s="265"/>
      <c r="L422" s="265"/>
      <c r="M422" s="265"/>
      <c r="N422" s="265"/>
      <c r="O422" s="265"/>
      <c r="P422" s="265"/>
      <c r="Q422" s="265"/>
      <c r="R422" s="266"/>
      <c r="S422" s="266"/>
      <c r="T422" s="96"/>
      <c r="U422" s="96"/>
    </row>
    <row r="423" spans="2:21" x14ac:dyDescent="0.2">
      <c r="B423" s="265"/>
      <c r="C423" s="265"/>
      <c r="D423" s="265"/>
      <c r="E423" s="265"/>
      <c r="F423" s="265"/>
      <c r="G423" s="265"/>
      <c r="H423" s="265"/>
      <c r="I423" s="265"/>
      <c r="J423" s="265"/>
      <c r="K423" s="265"/>
      <c r="L423" s="265"/>
      <c r="M423" s="265"/>
      <c r="N423" s="265"/>
      <c r="O423" s="265"/>
      <c r="P423" s="265"/>
      <c r="Q423" s="265"/>
      <c r="R423" s="266"/>
      <c r="S423" s="266"/>
      <c r="T423" s="96"/>
      <c r="U423" s="96"/>
    </row>
    <row r="424" spans="2:21" x14ac:dyDescent="0.2">
      <c r="B424" s="265"/>
      <c r="C424" s="265"/>
      <c r="D424" s="265"/>
      <c r="E424" s="265"/>
      <c r="F424" s="265"/>
      <c r="G424" s="265"/>
      <c r="H424" s="265"/>
      <c r="I424" s="265"/>
      <c r="J424" s="265"/>
      <c r="K424" s="265"/>
      <c r="L424" s="265"/>
      <c r="M424" s="265"/>
      <c r="N424" s="265"/>
      <c r="O424" s="265"/>
      <c r="P424" s="265"/>
      <c r="Q424" s="265"/>
      <c r="R424" s="266"/>
      <c r="S424" s="266"/>
      <c r="T424" s="96"/>
      <c r="U424" s="96"/>
    </row>
    <row r="425" spans="2:21" x14ac:dyDescent="0.2">
      <c r="B425" s="265"/>
      <c r="C425" s="265"/>
      <c r="D425" s="265"/>
      <c r="E425" s="265"/>
      <c r="F425" s="265"/>
      <c r="G425" s="265"/>
      <c r="H425" s="265"/>
      <c r="I425" s="265"/>
      <c r="J425" s="265"/>
      <c r="K425" s="265"/>
      <c r="L425" s="265"/>
      <c r="M425" s="265"/>
      <c r="N425" s="265"/>
      <c r="O425" s="265"/>
      <c r="P425" s="265"/>
      <c r="Q425" s="265"/>
      <c r="R425" s="266"/>
      <c r="S425" s="266"/>
      <c r="T425" s="96"/>
      <c r="U425" s="96"/>
    </row>
    <row r="426" spans="2:21" x14ac:dyDescent="0.2">
      <c r="B426" s="265"/>
      <c r="C426" s="265"/>
      <c r="D426" s="265"/>
      <c r="E426" s="265"/>
      <c r="F426" s="265"/>
      <c r="G426" s="265"/>
      <c r="H426" s="265"/>
      <c r="I426" s="265"/>
      <c r="J426" s="265"/>
      <c r="K426" s="265"/>
      <c r="L426" s="265"/>
      <c r="M426" s="265"/>
      <c r="N426" s="265"/>
      <c r="O426" s="265"/>
      <c r="P426" s="265"/>
      <c r="Q426" s="265"/>
      <c r="R426" s="266"/>
      <c r="S426" s="266"/>
      <c r="T426" s="96"/>
      <c r="U426" s="96"/>
    </row>
    <row r="427" spans="2:21" x14ac:dyDescent="0.2">
      <c r="B427" s="265"/>
      <c r="C427" s="265"/>
      <c r="D427" s="265"/>
      <c r="E427" s="265"/>
      <c r="F427" s="265"/>
      <c r="G427" s="265"/>
      <c r="H427" s="265"/>
      <c r="I427" s="265"/>
      <c r="J427" s="265"/>
      <c r="K427" s="265"/>
      <c r="L427" s="265"/>
      <c r="M427" s="265"/>
      <c r="N427" s="265"/>
      <c r="O427" s="265"/>
      <c r="P427" s="265"/>
      <c r="Q427" s="265"/>
      <c r="R427" s="266"/>
      <c r="S427" s="266"/>
      <c r="T427" s="96"/>
      <c r="U427" s="96"/>
    </row>
    <row r="428" spans="2:21" x14ac:dyDescent="0.2">
      <c r="B428" s="265"/>
      <c r="C428" s="265"/>
      <c r="D428" s="265"/>
      <c r="E428" s="265"/>
      <c r="F428" s="265"/>
      <c r="G428" s="265"/>
      <c r="H428" s="265"/>
      <c r="I428" s="265"/>
      <c r="J428" s="265"/>
      <c r="K428" s="265"/>
      <c r="L428" s="265"/>
      <c r="M428" s="265"/>
      <c r="N428" s="265"/>
      <c r="O428" s="265"/>
      <c r="P428" s="265"/>
      <c r="Q428" s="265"/>
      <c r="R428" s="266"/>
      <c r="S428" s="266"/>
      <c r="T428" s="96"/>
      <c r="U428" s="96"/>
    </row>
    <row r="429" spans="2:21" x14ac:dyDescent="0.2">
      <c r="B429" s="265"/>
      <c r="C429" s="265"/>
      <c r="D429" s="265"/>
      <c r="E429" s="265"/>
      <c r="F429" s="265"/>
      <c r="G429" s="265"/>
      <c r="H429" s="265"/>
      <c r="I429" s="265"/>
      <c r="J429" s="265"/>
      <c r="K429" s="265"/>
      <c r="L429" s="265"/>
      <c r="M429" s="265"/>
      <c r="N429" s="265"/>
      <c r="O429" s="265"/>
      <c r="P429" s="265"/>
      <c r="Q429" s="265"/>
      <c r="R429" s="266"/>
      <c r="S429" s="266"/>
      <c r="T429" s="96"/>
      <c r="U429" s="96"/>
    </row>
    <row r="430" spans="2:21" x14ac:dyDescent="0.2">
      <c r="B430" s="265"/>
      <c r="C430" s="265"/>
      <c r="D430" s="265"/>
      <c r="E430" s="265"/>
      <c r="F430" s="265"/>
      <c r="G430" s="265"/>
      <c r="H430" s="265"/>
      <c r="I430" s="265"/>
      <c r="J430" s="265"/>
      <c r="K430" s="265"/>
      <c r="L430" s="265"/>
      <c r="M430" s="265"/>
      <c r="N430" s="265"/>
      <c r="O430" s="265"/>
      <c r="P430" s="265"/>
      <c r="Q430" s="265"/>
      <c r="R430" s="266"/>
      <c r="S430" s="266"/>
      <c r="T430" s="96"/>
      <c r="U430" s="96"/>
    </row>
    <row r="431" spans="2:21" x14ac:dyDescent="0.2">
      <c r="B431" s="265"/>
      <c r="C431" s="265"/>
      <c r="D431" s="265"/>
      <c r="E431" s="265"/>
      <c r="F431" s="265"/>
      <c r="G431" s="265"/>
      <c r="H431" s="265"/>
      <c r="I431" s="265"/>
      <c r="J431" s="265"/>
      <c r="K431" s="265"/>
      <c r="L431" s="265"/>
      <c r="M431" s="265"/>
      <c r="N431" s="265"/>
      <c r="O431" s="265"/>
      <c r="P431" s="265"/>
      <c r="Q431" s="265"/>
      <c r="R431" s="266"/>
      <c r="S431" s="266"/>
      <c r="T431" s="96"/>
      <c r="U431" s="96"/>
    </row>
    <row r="432" spans="2:21" x14ac:dyDescent="0.2">
      <c r="B432" s="265"/>
      <c r="C432" s="265"/>
      <c r="D432" s="265"/>
      <c r="E432" s="265"/>
      <c r="F432" s="265"/>
      <c r="G432" s="265"/>
      <c r="H432" s="265"/>
      <c r="I432" s="265"/>
      <c r="J432" s="265"/>
      <c r="K432" s="265"/>
      <c r="L432" s="265"/>
      <c r="M432" s="265"/>
      <c r="N432" s="265"/>
      <c r="O432" s="265"/>
      <c r="P432" s="265"/>
      <c r="Q432" s="265"/>
      <c r="R432" s="266"/>
      <c r="S432" s="266"/>
      <c r="T432" s="96"/>
      <c r="U432" s="96"/>
    </row>
    <row r="433" spans="2:21" x14ac:dyDescent="0.2">
      <c r="B433" s="265"/>
      <c r="C433" s="265"/>
      <c r="D433" s="265"/>
      <c r="E433" s="265"/>
      <c r="F433" s="265"/>
      <c r="G433" s="265"/>
      <c r="H433" s="265"/>
      <c r="I433" s="265"/>
      <c r="J433" s="265"/>
      <c r="K433" s="265"/>
      <c r="L433" s="265"/>
      <c r="M433" s="265"/>
      <c r="N433" s="265"/>
      <c r="O433" s="265"/>
      <c r="P433" s="265"/>
      <c r="Q433" s="265"/>
      <c r="R433" s="266"/>
      <c r="S433" s="266"/>
      <c r="T433" s="96"/>
      <c r="U433" s="96"/>
    </row>
    <row r="434" spans="2:21" x14ac:dyDescent="0.2">
      <c r="B434" s="265"/>
      <c r="C434" s="265"/>
      <c r="D434" s="265"/>
      <c r="E434" s="265"/>
      <c r="F434" s="265"/>
      <c r="G434" s="265"/>
      <c r="H434" s="265"/>
      <c r="I434" s="265"/>
      <c r="J434" s="265"/>
      <c r="K434" s="265"/>
      <c r="L434" s="265"/>
      <c r="M434" s="265"/>
      <c r="N434" s="265"/>
      <c r="O434" s="265"/>
      <c r="P434" s="265"/>
      <c r="Q434" s="265"/>
      <c r="R434" s="266"/>
      <c r="S434" s="266"/>
      <c r="T434" s="96"/>
      <c r="U434" s="96"/>
    </row>
    <row r="435" spans="2:21" x14ac:dyDescent="0.2">
      <c r="B435" s="265"/>
      <c r="C435" s="265"/>
      <c r="D435" s="265"/>
      <c r="E435" s="265"/>
      <c r="F435" s="265"/>
      <c r="G435" s="265"/>
      <c r="H435" s="265"/>
      <c r="I435" s="265"/>
      <c r="J435" s="265"/>
      <c r="K435" s="265"/>
      <c r="L435" s="265"/>
      <c r="M435" s="265"/>
      <c r="N435" s="265"/>
      <c r="O435" s="265"/>
      <c r="P435" s="265"/>
      <c r="Q435" s="265"/>
      <c r="R435" s="266"/>
      <c r="S435" s="266"/>
      <c r="T435" s="96"/>
      <c r="U435" s="96"/>
    </row>
    <row r="436" spans="2:21" x14ac:dyDescent="0.2">
      <c r="B436" s="265"/>
      <c r="C436" s="265"/>
      <c r="D436" s="265"/>
      <c r="E436" s="265"/>
      <c r="F436" s="265"/>
      <c r="G436" s="265"/>
      <c r="H436" s="265"/>
      <c r="I436" s="265"/>
      <c r="J436" s="265"/>
      <c r="K436" s="265"/>
      <c r="L436" s="265"/>
      <c r="M436" s="265"/>
      <c r="N436" s="265"/>
      <c r="O436" s="265"/>
      <c r="P436" s="265"/>
      <c r="Q436" s="265"/>
      <c r="R436" s="266"/>
      <c r="S436" s="266"/>
      <c r="T436" s="96"/>
      <c r="U436" s="96"/>
    </row>
    <row r="437" spans="2:21" x14ac:dyDescent="0.2">
      <c r="B437" s="265"/>
      <c r="C437" s="265"/>
      <c r="D437" s="265"/>
      <c r="E437" s="265"/>
      <c r="F437" s="265"/>
      <c r="G437" s="265"/>
      <c r="H437" s="265"/>
      <c r="I437" s="265"/>
      <c r="J437" s="265"/>
      <c r="K437" s="265"/>
      <c r="L437" s="265"/>
      <c r="M437" s="265"/>
      <c r="N437" s="265"/>
      <c r="O437" s="265"/>
      <c r="P437" s="265"/>
      <c r="Q437" s="265"/>
      <c r="R437" s="266"/>
      <c r="S437" s="266"/>
      <c r="T437" s="96"/>
      <c r="U437" s="96"/>
    </row>
    <row r="438" spans="2:21" x14ac:dyDescent="0.2">
      <c r="B438" s="265"/>
      <c r="C438" s="265"/>
      <c r="D438" s="265"/>
      <c r="E438" s="265"/>
      <c r="F438" s="265"/>
      <c r="G438" s="265"/>
      <c r="H438" s="265"/>
      <c r="I438" s="265"/>
      <c r="J438" s="265"/>
      <c r="K438" s="265"/>
      <c r="L438" s="265"/>
      <c r="M438" s="265"/>
      <c r="N438" s="265"/>
      <c r="O438" s="265"/>
      <c r="P438" s="265"/>
      <c r="Q438" s="265"/>
      <c r="R438" s="266"/>
      <c r="S438" s="266"/>
      <c r="T438" s="96"/>
      <c r="U438" s="96"/>
    </row>
    <row r="439" spans="2:21" x14ac:dyDescent="0.2">
      <c r="B439" s="265"/>
      <c r="C439" s="265"/>
      <c r="D439" s="265"/>
      <c r="E439" s="265"/>
      <c r="F439" s="265"/>
      <c r="G439" s="265"/>
      <c r="H439" s="265"/>
      <c r="I439" s="265"/>
      <c r="J439" s="265"/>
      <c r="K439" s="265"/>
      <c r="L439" s="265"/>
      <c r="M439" s="265"/>
      <c r="N439" s="265"/>
      <c r="O439" s="265"/>
      <c r="P439" s="265"/>
      <c r="Q439" s="265"/>
      <c r="R439" s="266"/>
      <c r="S439" s="266"/>
      <c r="T439" s="96"/>
      <c r="U439" s="96"/>
    </row>
    <row r="440" spans="2:21" x14ac:dyDescent="0.2">
      <c r="B440" s="265"/>
      <c r="C440" s="265"/>
      <c r="D440" s="265"/>
      <c r="E440" s="265"/>
      <c r="F440" s="265"/>
      <c r="G440" s="265"/>
      <c r="H440" s="265"/>
      <c r="I440" s="265"/>
      <c r="J440" s="265"/>
      <c r="K440" s="265"/>
      <c r="L440" s="265"/>
      <c r="M440" s="265"/>
      <c r="N440" s="265"/>
      <c r="O440" s="265"/>
      <c r="P440" s="265"/>
      <c r="Q440" s="265"/>
      <c r="R440" s="266"/>
      <c r="S440" s="266"/>
      <c r="T440" s="96"/>
      <c r="U440" s="96"/>
    </row>
    <row r="441" spans="2:21" x14ac:dyDescent="0.2">
      <c r="B441" s="265"/>
      <c r="C441" s="265"/>
      <c r="D441" s="265"/>
      <c r="E441" s="265"/>
      <c r="F441" s="265"/>
      <c r="G441" s="265"/>
      <c r="H441" s="265"/>
      <c r="I441" s="265"/>
      <c r="J441" s="265"/>
      <c r="K441" s="265"/>
      <c r="L441" s="265"/>
      <c r="M441" s="265"/>
      <c r="N441" s="265"/>
      <c r="O441" s="265"/>
      <c r="P441" s="265"/>
      <c r="Q441" s="265"/>
      <c r="R441" s="266"/>
      <c r="S441" s="266"/>
      <c r="T441" s="96"/>
      <c r="U441" s="96"/>
    </row>
    <row r="442" spans="2:21" x14ac:dyDescent="0.2">
      <c r="B442" s="265"/>
      <c r="C442" s="265"/>
      <c r="D442" s="265"/>
      <c r="E442" s="265"/>
      <c r="F442" s="265"/>
      <c r="G442" s="265"/>
      <c r="H442" s="265"/>
      <c r="I442" s="265"/>
      <c r="J442" s="265"/>
      <c r="K442" s="265"/>
      <c r="L442" s="265"/>
      <c r="M442" s="265"/>
      <c r="N442" s="265"/>
      <c r="O442" s="265"/>
      <c r="P442" s="265"/>
      <c r="Q442" s="265"/>
      <c r="R442" s="266"/>
      <c r="S442" s="266"/>
      <c r="T442" s="96"/>
      <c r="U442" s="96"/>
    </row>
    <row r="443" spans="2:21" x14ac:dyDescent="0.2">
      <c r="B443" s="265"/>
      <c r="C443" s="265"/>
      <c r="D443" s="265"/>
      <c r="E443" s="265"/>
      <c r="F443" s="265"/>
      <c r="G443" s="265"/>
      <c r="H443" s="265"/>
      <c r="I443" s="265"/>
      <c r="J443" s="265"/>
      <c r="K443" s="265"/>
      <c r="L443" s="265"/>
      <c r="M443" s="265"/>
      <c r="N443" s="265"/>
      <c r="O443" s="265"/>
      <c r="P443" s="265"/>
      <c r="Q443" s="265"/>
      <c r="R443" s="266"/>
      <c r="S443" s="266"/>
      <c r="T443" s="96"/>
      <c r="U443" s="96"/>
    </row>
    <row r="444" spans="2:21" x14ac:dyDescent="0.2">
      <c r="B444" s="265"/>
      <c r="C444" s="265"/>
      <c r="D444" s="265"/>
      <c r="E444" s="265"/>
      <c r="F444" s="265"/>
      <c r="G444" s="265"/>
      <c r="H444" s="265"/>
      <c r="I444" s="265"/>
      <c r="J444" s="265"/>
      <c r="K444" s="265"/>
      <c r="L444" s="265"/>
      <c r="M444" s="265"/>
      <c r="N444" s="265"/>
      <c r="O444" s="265"/>
      <c r="P444" s="265"/>
      <c r="Q444" s="265"/>
      <c r="R444" s="266"/>
      <c r="S444" s="266"/>
      <c r="T444" s="96"/>
      <c r="U444" s="96"/>
    </row>
    <row r="445" spans="2:21" x14ac:dyDescent="0.2">
      <c r="B445" s="265"/>
      <c r="C445" s="265"/>
      <c r="D445" s="265"/>
      <c r="E445" s="265"/>
      <c r="F445" s="265"/>
      <c r="G445" s="265"/>
      <c r="H445" s="265"/>
      <c r="I445" s="265"/>
      <c r="J445" s="265"/>
      <c r="K445" s="265"/>
      <c r="L445" s="265"/>
      <c r="M445" s="265"/>
      <c r="N445" s="265"/>
      <c r="O445" s="265"/>
      <c r="P445" s="265"/>
      <c r="Q445" s="265"/>
      <c r="R445" s="266"/>
      <c r="S445" s="266"/>
      <c r="T445" s="96"/>
      <c r="U445" s="96"/>
    </row>
    <row r="446" spans="2:21" x14ac:dyDescent="0.2">
      <c r="B446" s="265"/>
      <c r="C446" s="265"/>
      <c r="D446" s="265"/>
      <c r="E446" s="265"/>
      <c r="F446" s="265"/>
      <c r="G446" s="265"/>
      <c r="H446" s="265"/>
      <c r="I446" s="265"/>
      <c r="J446" s="265"/>
      <c r="K446" s="265"/>
      <c r="L446" s="265"/>
      <c r="M446" s="265"/>
      <c r="N446" s="265"/>
      <c r="O446" s="265"/>
      <c r="P446" s="265"/>
      <c r="Q446" s="265"/>
      <c r="R446" s="266"/>
      <c r="S446" s="266"/>
      <c r="T446" s="96"/>
      <c r="U446" s="96"/>
    </row>
    <row r="447" spans="2:21" x14ac:dyDescent="0.2">
      <c r="B447" s="265"/>
      <c r="C447" s="265"/>
      <c r="D447" s="265"/>
      <c r="E447" s="265"/>
      <c r="F447" s="265"/>
      <c r="G447" s="265"/>
      <c r="H447" s="265"/>
      <c r="I447" s="265"/>
      <c r="J447" s="265"/>
      <c r="K447" s="265"/>
      <c r="L447" s="265"/>
      <c r="M447" s="265"/>
      <c r="N447" s="265"/>
      <c r="O447" s="265"/>
      <c r="P447" s="265"/>
      <c r="Q447" s="265"/>
      <c r="R447" s="266"/>
      <c r="S447" s="266"/>
      <c r="T447" s="96"/>
      <c r="U447" s="96"/>
    </row>
    <row r="448" spans="2:21" x14ac:dyDescent="0.2">
      <c r="B448" s="265"/>
      <c r="C448" s="265"/>
      <c r="D448" s="265"/>
      <c r="E448" s="265"/>
      <c r="F448" s="265"/>
      <c r="G448" s="265"/>
      <c r="H448" s="265"/>
      <c r="I448" s="265"/>
      <c r="J448" s="265"/>
      <c r="K448" s="265"/>
      <c r="L448" s="265"/>
      <c r="M448" s="265"/>
      <c r="N448" s="265"/>
      <c r="O448" s="265"/>
      <c r="P448" s="265"/>
      <c r="Q448" s="265"/>
      <c r="R448" s="266"/>
      <c r="S448" s="266"/>
      <c r="T448" s="96"/>
      <c r="U448" s="96"/>
    </row>
    <row r="449" spans="2:21" x14ac:dyDescent="0.2">
      <c r="B449" s="265"/>
      <c r="C449" s="265"/>
      <c r="D449" s="265"/>
      <c r="E449" s="265"/>
      <c r="F449" s="265"/>
      <c r="G449" s="265"/>
      <c r="H449" s="265"/>
      <c r="I449" s="265"/>
      <c r="J449" s="265"/>
      <c r="K449" s="265"/>
      <c r="L449" s="265"/>
      <c r="M449" s="265"/>
      <c r="N449" s="265"/>
      <c r="O449" s="265"/>
      <c r="P449" s="265"/>
      <c r="Q449" s="265"/>
      <c r="R449" s="266"/>
      <c r="S449" s="266"/>
      <c r="T449" s="96"/>
      <c r="U449" s="96"/>
    </row>
    <row r="450" spans="2:21" x14ac:dyDescent="0.2">
      <c r="B450" s="265"/>
      <c r="C450" s="265"/>
      <c r="D450" s="265"/>
      <c r="E450" s="265"/>
      <c r="F450" s="265"/>
      <c r="G450" s="265"/>
      <c r="H450" s="265"/>
      <c r="I450" s="265"/>
      <c r="J450" s="265"/>
      <c r="K450" s="265"/>
      <c r="L450" s="265"/>
      <c r="M450" s="265"/>
      <c r="N450" s="265"/>
      <c r="O450" s="265"/>
      <c r="P450" s="265"/>
      <c r="Q450" s="265"/>
      <c r="R450" s="266"/>
      <c r="S450" s="266"/>
      <c r="T450" s="96"/>
      <c r="U450" s="96"/>
    </row>
    <row r="451" spans="2:21" x14ac:dyDescent="0.2">
      <c r="B451" s="265"/>
      <c r="C451" s="265"/>
      <c r="D451" s="265"/>
      <c r="E451" s="265"/>
      <c r="F451" s="265"/>
      <c r="G451" s="265"/>
      <c r="H451" s="265"/>
      <c r="I451" s="265"/>
      <c r="J451" s="265"/>
      <c r="K451" s="265"/>
      <c r="L451" s="265"/>
      <c r="M451" s="265"/>
      <c r="N451" s="265"/>
      <c r="O451" s="265"/>
      <c r="P451" s="265"/>
      <c r="Q451" s="265"/>
      <c r="R451" s="266"/>
      <c r="S451" s="266"/>
      <c r="T451" s="96"/>
      <c r="U451" s="96"/>
    </row>
    <row r="452" spans="2:21" x14ac:dyDescent="0.2">
      <c r="B452" s="265"/>
      <c r="C452" s="265"/>
      <c r="D452" s="265"/>
      <c r="E452" s="265"/>
      <c r="F452" s="265"/>
      <c r="G452" s="265"/>
      <c r="H452" s="265"/>
      <c r="I452" s="265"/>
      <c r="J452" s="265"/>
      <c r="K452" s="265"/>
      <c r="L452" s="265"/>
      <c r="M452" s="265"/>
      <c r="N452" s="265"/>
      <c r="O452" s="265"/>
      <c r="P452" s="265"/>
      <c r="Q452" s="265"/>
      <c r="R452" s="266"/>
      <c r="S452" s="266"/>
      <c r="T452" s="96"/>
      <c r="U452" s="96"/>
    </row>
    <row r="453" spans="2:21" x14ac:dyDescent="0.2">
      <c r="B453" s="265"/>
      <c r="C453" s="265"/>
      <c r="D453" s="265"/>
      <c r="E453" s="265"/>
      <c r="F453" s="265"/>
      <c r="G453" s="265"/>
      <c r="H453" s="265"/>
      <c r="I453" s="265"/>
      <c r="J453" s="265"/>
      <c r="K453" s="265"/>
      <c r="L453" s="265"/>
      <c r="M453" s="265"/>
      <c r="N453" s="265"/>
      <c r="O453" s="265"/>
      <c r="P453" s="265"/>
      <c r="Q453" s="265"/>
      <c r="R453" s="266"/>
      <c r="S453" s="266"/>
      <c r="T453" s="96"/>
      <c r="U453" s="96"/>
    </row>
    <row r="454" spans="2:21" x14ac:dyDescent="0.2">
      <c r="B454" s="265"/>
      <c r="C454" s="265"/>
      <c r="D454" s="265"/>
      <c r="E454" s="265"/>
      <c r="F454" s="265"/>
      <c r="G454" s="265"/>
      <c r="H454" s="265"/>
      <c r="I454" s="265"/>
      <c r="J454" s="265"/>
      <c r="K454" s="265"/>
      <c r="L454" s="265"/>
      <c r="M454" s="265"/>
      <c r="N454" s="265"/>
      <c r="O454" s="265"/>
      <c r="P454" s="265"/>
      <c r="Q454" s="265"/>
      <c r="R454" s="266"/>
      <c r="S454" s="266"/>
      <c r="T454" s="96"/>
      <c r="U454" s="96"/>
    </row>
    <row r="455" spans="2:21" x14ac:dyDescent="0.2">
      <c r="B455" s="265"/>
      <c r="C455" s="265"/>
      <c r="D455" s="265"/>
      <c r="E455" s="265"/>
      <c r="F455" s="265"/>
      <c r="G455" s="265"/>
      <c r="H455" s="265"/>
      <c r="I455" s="265"/>
      <c r="J455" s="265"/>
      <c r="K455" s="265"/>
      <c r="L455" s="265"/>
      <c r="M455" s="265"/>
      <c r="N455" s="265"/>
      <c r="O455" s="265"/>
      <c r="P455" s="265"/>
      <c r="Q455" s="265"/>
      <c r="R455" s="266"/>
      <c r="S455" s="266"/>
      <c r="T455" s="96"/>
      <c r="U455" s="96"/>
    </row>
    <row r="456" spans="2:21" x14ac:dyDescent="0.2">
      <c r="B456" s="265"/>
      <c r="C456" s="265"/>
      <c r="D456" s="265"/>
      <c r="E456" s="265"/>
      <c r="F456" s="265"/>
      <c r="G456" s="265"/>
      <c r="H456" s="265"/>
      <c r="I456" s="265"/>
      <c r="J456" s="265"/>
      <c r="K456" s="265"/>
      <c r="L456" s="265"/>
      <c r="M456" s="265"/>
      <c r="N456" s="265"/>
      <c r="O456" s="265"/>
      <c r="P456" s="265"/>
      <c r="Q456" s="265"/>
      <c r="R456" s="266"/>
      <c r="S456" s="266"/>
      <c r="T456" s="96"/>
      <c r="U456" s="96"/>
    </row>
    <row r="457" spans="2:21" x14ac:dyDescent="0.2">
      <c r="B457" s="265"/>
      <c r="C457" s="265"/>
      <c r="D457" s="265"/>
      <c r="E457" s="265"/>
      <c r="F457" s="265"/>
      <c r="G457" s="265"/>
      <c r="H457" s="265"/>
      <c r="I457" s="265"/>
      <c r="J457" s="265"/>
      <c r="K457" s="265"/>
      <c r="L457" s="265"/>
      <c r="M457" s="265"/>
      <c r="N457" s="265"/>
      <c r="O457" s="265"/>
      <c r="P457" s="265"/>
      <c r="Q457" s="265"/>
      <c r="R457" s="266"/>
      <c r="S457" s="266"/>
      <c r="T457" s="96"/>
      <c r="U457" s="96"/>
    </row>
    <row r="458" spans="2:21" x14ac:dyDescent="0.2">
      <c r="B458" s="265"/>
      <c r="C458" s="265"/>
      <c r="D458" s="265"/>
      <c r="E458" s="265"/>
      <c r="F458" s="265"/>
      <c r="G458" s="265"/>
      <c r="H458" s="265"/>
      <c r="I458" s="265"/>
      <c r="J458" s="265"/>
      <c r="K458" s="265"/>
      <c r="L458" s="265"/>
      <c r="M458" s="265"/>
      <c r="N458" s="265"/>
      <c r="O458" s="265"/>
      <c r="P458" s="265"/>
      <c r="Q458" s="265"/>
      <c r="R458" s="266"/>
      <c r="S458" s="266"/>
      <c r="T458" s="96"/>
      <c r="U458" s="96"/>
    </row>
    <row r="459" spans="2:21" x14ac:dyDescent="0.2">
      <c r="B459" s="265"/>
      <c r="C459" s="265"/>
      <c r="D459" s="265"/>
      <c r="E459" s="265"/>
      <c r="F459" s="265"/>
      <c r="G459" s="265"/>
      <c r="H459" s="265"/>
      <c r="I459" s="265"/>
      <c r="J459" s="265"/>
      <c r="K459" s="265"/>
      <c r="L459" s="265"/>
      <c r="M459" s="265"/>
      <c r="N459" s="265"/>
      <c r="O459" s="265"/>
      <c r="P459" s="265"/>
      <c r="Q459" s="265"/>
      <c r="R459" s="266"/>
      <c r="S459" s="266"/>
      <c r="T459" s="96"/>
      <c r="U459" s="96"/>
    </row>
    <row r="460" spans="2:21" x14ac:dyDescent="0.2">
      <c r="B460" s="265"/>
      <c r="C460" s="265"/>
      <c r="D460" s="265"/>
      <c r="E460" s="265"/>
      <c r="F460" s="265"/>
      <c r="G460" s="265"/>
      <c r="H460" s="265"/>
      <c r="I460" s="265"/>
      <c r="J460" s="265"/>
      <c r="K460" s="265"/>
      <c r="L460" s="265"/>
      <c r="M460" s="265"/>
      <c r="N460" s="265"/>
      <c r="O460" s="265"/>
      <c r="P460" s="265"/>
      <c r="Q460" s="265"/>
      <c r="R460" s="266"/>
      <c r="S460" s="266"/>
      <c r="T460" s="96"/>
      <c r="U460" s="96"/>
    </row>
    <row r="461" spans="2:21" x14ac:dyDescent="0.2">
      <c r="B461" s="265"/>
      <c r="C461" s="265"/>
      <c r="D461" s="265"/>
      <c r="E461" s="265"/>
      <c r="F461" s="265"/>
      <c r="G461" s="265"/>
      <c r="H461" s="265"/>
      <c r="I461" s="265"/>
      <c r="J461" s="265"/>
      <c r="K461" s="265"/>
      <c r="L461" s="265"/>
      <c r="M461" s="265"/>
      <c r="N461" s="265"/>
      <c r="O461" s="265"/>
      <c r="P461" s="265"/>
      <c r="Q461" s="265"/>
      <c r="R461" s="266"/>
      <c r="S461" s="266"/>
      <c r="T461" s="96"/>
      <c r="U461" s="96"/>
    </row>
    <row r="462" spans="2:21" x14ac:dyDescent="0.2">
      <c r="B462" s="265"/>
      <c r="C462" s="265"/>
      <c r="D462" s="265"/>
      <c r="E462" s="265"/>
      <c r="F462" s="265"/>
      <c r="G462" s="265"/>
      <c r="H462" s="265"/>
      <c r="I462" s="265"/>
      <c r="J462" s="265"/>
      <c r="K462" s="265"/>
      <c r="L462" s="265"/>
      <c r="M462" s="265"/>
      <c r="N462" s="265"/>
      <c r="O462" s="265"/>
      <c r="P462" s="265"/>
      <c r="Q462" s="265"/>
      <c r="R462" s="266"/>
      <c r="S462" s="266"/>
      <c r="T462" s="96"/>
      <c r="U462" s="96"/>
    </row>
    <row r="463" spans="2:21" x14ac:dyDescent="0.2">
      <c r="B463" s="265"/>
      <c r="C463" s="265"/>
      <c r="D463" s="265"/>
      <c r="E463" s="265"/>
      <c r="F463" s="265"/>
      <c r="G463" s="265"/>
      <c r="H463" s="265"/>
      <c r="I463" s="265"/>
      <c r="J463" s="265"/>
      <c r="K463" s="265"/>
      <c r="L463" s="265"/>
      <c r="M463" s="265"/>
      <c r="N463" s="265"/>
      <c r="O463" s="265"/>
      <c r="P463" s="265"/>
      <c r="Q463" s="265"/>
      <c r="R463" s="266"/>
      <c r="S463" s="266"/>
      <c r="T463" s="96"/>
      <c r="U463" s="96"/>
    </row>
    <row r="464" spans="2:21" x14ac:dyDescent="0.2">
      <c r="B464" s="265"/>
      <c r="C464" s="265"/>
      <c r="D464" s="265"/>
      <c r="E464" s="265"/>
      <c r="F464" s="265"/>
      <c r="G464" s="265"/>
      <c r="H464" s="265"/>
      <c r="I464" s="265"/>
      <c r="J464" s="265"/>
      <c r="K464" s="265"/>
      <c r="L464" s="265"/>
      <c r="M464" s="265"/>
      <c r="N464" s="265"/>
      <c r="O464" s="265"/>
      <c r="P464" s="265"/>
      <c r="Q464" s="265"/>
      <c r="R464" s="266"/>
      <c r="S464" s="266"/>
      <c r="T464" s="96"/>
      <c r="U464" s="96"/>
    </row>
  </sheetData>
  <sheetProtection algorithmName="SHA-512" hashValue="LDJKBES1/Bh1IgnjXoOfbW6G5qbM51QPcowvGexSCy0p3ey0OvRR1RXNFfOty0YzwzXVKwPoy9Hs8r9CdhrRRw==" saltValue="ckgxqhld+8rF87yL8MTyqQ==" spinCount="100000" sheet="1" objects="1" scenarios="1"/>
  <mergeCells count="1673">
    <mergeCell ref="B314:M314"/>
    <mergeCell ref="B316:O316"/>
    <mergeCell ref="B320:N320"/>
    <mergeCell ref="B322:O322"/>
    <mergeCell ref="B323:O323"/>
    <mergeCell ref="B324:O324"/>
    <mergeCell ref="B326:O329"/>
    <mergeCell ref="B330:O330"/>
    <mergeCell ref="H300:H301"/>
    <mergeCell ref="I300:I301"/>
    <mergeCell ref="J300:J301"/>
    <mergeCell ref="K300:K301"/>
    <mergeCell ref="L300:L301"/>
    <mergeCell ref="M300:M301"/>
    <mergeCell ref="N300:N301"/>
    <mergeCell ref="H302:H303"/>
    <mergeCell ref="I302:I303"/>
    <mergeCell ref="J302:J303"/>
    <mergeCell ref="K302:K303"/>
    <mergeCell ref="L302:L303"/>
    <mergeCell ref="M302:M303"/>
    <mergeCell ref="N302:N303"/>
    <mergeCell ref="H304:H305"/>
    <mergeCell ref="I304:I305"/>
    <mergeCell ref="J304:J305"/>
    <mergeCell ref="B306:B307"/>
    <mergeCell ref="C306:C307"/>
    <mergeCell ref="D306:D307"/>
    <mergeCell ref="E306:E307"/>
    <mergeCell ref="F306:F307"/>
    <mergeCell ref="I292:I293"/>
    <mergeCell ref="J292:J293"/>
    <mergeCell ref="K292:K293"/>
    <mergeCell ref="L292:L293"/>
    <mergeCell ref="M292:M293"/>
    <mergeCell ref="N292:N293"/>
    <mergeCell ref="K304:K305"/>
    <mergeCell ref="L304:L305"/>
    <mergeCell ref="M304:M305"/>
    <mergeCell ref="N304:N305"/>
    <mergeCell ref="H294:H295"/>
    <mergeCell ref="I294:I295"/>
    <mergeCell ref="J294:J295"/>
    <mergeCell ref="K294:K295"/>
    <mergeCell ref="L294:L295"/>
    <mergeCell ref="M294:M295"/>
    <mergeCell ref="N294:N295"/>
    <mergeCell ref="H296:H297"/>
    <mergeCell ref="I296:I297"/>
    <mergeCell ref="J296:J297"/>
    <mergeCell ref="K296:K297"/>
    <mergeCell ref="L296:L297"/>
    <mergeCell ref="M296:M297"/>
    <mergeCell ref="N296:N297"/>
    <mergeCell ref="H298:H299"/>
    <mergeCell ref="I298:I299"/>
    <mergeCell ref="J298:J299"/>
    <mergeCell ref="K298:K299"/>
    <mergeCell ref="L298:L299"/>
    <mergeCell ref="M298:M299"/>
    <mergeCell ref="N298:N299"/>
    <mergeCell ref="H272:H273"/>
    <mergeCell ref="I272:I273"/>
    <mergeCell ref="J272:J273"/>
    <mergeCell ref="K272:K273"/>
    <mergeCell ref="L272:L273"/>
    <mergeCell ref="M272:M273"/>
    <mergeCell ref="N272:N273"/>
    <mergeCell ref="H274:H275"/>
    <mergeCell ref="I274:I275"/>
    <mergeCell ref="J274:J275"/>
    <mergeCell ref="K274:K275"/>
    <mergeCell ref="L274:L275"/>
    <mergeCell ref="M274:M275"/>
    <mergeCell ref="N274:N275"/>
    <mergeCell ref="H276:H277"/>
    <mergeCell ref="I276:I277"/>
    <mergeCell ref="J276:J277"/>
    <mergeCell ref="K276:K277"/>
    <mergeCell ref="L276:L277"/>
    <mergeCell ref="M276:M277"/>
    <mergeCell ref="N276:N277"/>
    <mergeCell ref="H266:H267"/>
    <mergeCell ref="I266:I267"/>
    <mergeCell ref="J266:J267"/>
    <mergeCell ref="K266:K267"/>
    <mergeCell ref="L266:L267"/>
    <mergeCell ref="M266:M267"/>
    <mergeCell ref="N266:N267"/>
    <mergeCell ref="H268:H269"/>
    <mergeCell ref="I268:I269"/>
    <mergeCell ref="J268:J269"/>
    <mergeCell ref="K268:K269"/>
    <mergeCell ref="L268:L269"/>
    <mergeCell ref="M268:M269"/>
    <mergeCell ref="N268:N269"/>
    <mergeCell ref="H270:H271"/>
    <mergeCell ref="I270:I271"/>
    <mergeCell ref="J270:J271"/>
    <mergeCell ref="K270:K271"/>
    <mergeCell ref="L270:L271"/>
    <mergeCell ref="M270:M271"/>
    <mergeCell ref="N270:N271"/>
    <mergeCell ref="L248:L249"/>
    <mergeCell ref="M248:M249"/>
    <mergeCell ref="N248:N249"/>
    <mergeCell ref="H251:H252"/>
    <mergeCell ref="I251:I252"/>
    <mergeCell ref="J251:J252"/>
    <mergeCell ref="K251:K252"/>
    <mergeCell ref="L251:L252"/>
    <mergeCell ref="M251:M252"/>
    <mergeCell ref="N251:N252"/>
    <mergeCell ref="H254:H255"/>
    <mergeCell ref="I254:I255"/>
    <mergeCell ref="J254:J255"/>
    <mergeCell ref="K254:K255"/>
    <mergeCell ref="L254:L255"/>
    <mergeCell ref="M254:M255"/>
    <mergeCell ref="N254:N255"/>
    <mergeCell ref="H234:H235"/>
    <mergeCell ref="I234:I235"/>
    <mergeCell ref="J234:J235"/>
    <mergeCell ref="K234:K235"/>
    <mergeCell ref="L234:L235"/>
    <mergeCell ref="M234:M235"/>
    <mergeCell ref="N234:N235"/>
    <mergeCell ref="J238:J239"/>
    <mergeCell ref="K238:K239"/>
    <mergeCell ref="L238:L239"/>
    <mergeCell ref="M238:M239"/>
    <mergeCell ref="N238:N239"/>
    <mergeCell ref="H241:H242"/>
    <mergeCell ref="I241:I242"/>
    <mergeCell ref="J241:J242"/>
    <mergeCell ref="K241:K242"/>
    <mergeCell ref="L241:L242"/>
    <mergeCell ref="M241:M242"/>
    <mergeCell ref="N241:N242"/>
    <mergeCell ref="H211:H212"/>
    <mergeCell ref="I211:I212"/>
    <mergeCell ref="J211:J212"/>
    <mergeCell ref="K211:K212"/>
    <mergeCell ref="L211:L212"/>
    <mergeCell ref="M211:M212"/>
    <mergeCell ref="N211:N212"/>
    <mergeCell ref="I218:I219"/>
    <mergeCell ref="J218:J219"/>
    <mergeCell ref="K218:K219"/>
    <mergeCell ref="L218:L219"/>
    <mergeCell ref="M218:M219"/>
    <mergeCell ref="N218:N219"/>
    <mergeCell ref="H221:H222"/>
    <mergeCell ref="I221:I222"/>
    <mergeCell ref="J221:J222"/>
    <mergeCell ref="K221:K222"/>
    <mergeCell ref="L221:L222"/>
    <mergeCell ref="M221:M222"/>
    <mergeCell ref="N221:N222"/>
    <mergeCell ref="H201:H202"/>
    <mergeCell ref="I201:I202"/>
    <mergeCell ref="J201:J202"/>
    <mergeCell ref="K201:K202"/>
    <mergeCell ref="L201:L202"/>
    <mergeCell ref="M201:M202"/>
    <mergeCell ref="N201:N202"/>
    <mergeCell ref="H204:H205"/>
    <mergeCell ref="I204:I205"/>
    <mergeCell ref="J204:J205"/>
    <mergeCell ref="K204:K205"/>
    <mergeCell ref="L204:L205"/>
    <mergeCell ref="M204:M205"/>
    <mergeCell ref="N204:N205"/>
    <mergeCell ref="H208:H209"/>
    <mergeCell ref="I208:I209"/>
    <mergeCell ref="J208:J209"/>
    <mergeCell ref="K208:K209"/>
    <mergeCell ref="L208:L209"/>
    <mergeCell ref="M208:M209"/>
    <mergeCell ref="N208:N209"/>
    <mergeCell ref="N188:N189"/>
    <mergeCell ref="M191:M192"/>
    <mergeCell ref="N191:N192"/>
    <mergeCell ref="H194:H195"/>
    <mergeCell ref="I194:I195"/>
    <mergeCell ref="J194:J195"/>
    <mergeCell ref="K194:K195"/>
    <mergeCell ref="L194:L195"/>
    <mergeCell ref="M194:M195"/>
    <mergeCell ref="N194:N195"/>
    <mergeCell ref="H198:H199"/>
    <mergeCell ref="I198:I199"/>
    <mergeCell ref="J198:J199"/>
    <mergeCell ref="K198:K199"/>
    <mergeCell ref="L198:L199"/>
    <mergeCell ref="M198:M199"/>
    <mergeCell ref="N198:N199"/>
    <mergeCell ref="H174:H175"/>
    <mergeCell ref="I174:I175"/>
    <mergeCell ref="J174:J175"/>
    <mergeCell ref="K174:K175"/>
    <mergeCell ref="L174:L175"/>
    <mergeCell ref="M174:M175"/>
    <mergeCell ref="N174:N175"/>
    <mergeCell ref="H178:H179"/>
    <mergeCell ref="I178:I179"/>
    <mergeCell ref="J178:J179"/>
    <mergeCell ref="K178:K179"/>
    <mergeCell ref="L178:L179"/>
    <mergeCell ref="M178:M179"/>
    <mergeCell ref="N178:N179"/>
    <mergeCell ref="J181:J182"/>
    <mergeCell ref="K181:K182"/>
    <mergeCell ref="L181:L182"/>
    <mergeCell ref="M181:M182"/>
    <mergeCell ref="N181:N182"/>
    <mergeCell ref="N161:N162"/>
    <mergeCell ref="H164:H165"/>
    <mergeCell ref="I164:I165"/>
    <mergeCell ref="J164:J165"/>
    <mergeCell ref="K164:K165"/>
    <mergeCell ref="L164:L165"/>
    <mergeCell ref="M164:M165"/>
    <mergeCell ref="N164:N165"/>
    <mergeCell ref="H168:H169"/>
    <mergeCell ref="I168:I169"/>
    <mergeCell ref="J168:J169"/>
    <mergeCell ref="K168:K169"/>
    <mergeCell ref="L168:L169"/>
    <mergeCell ref="M168:M169"/>
    <mergeCell ref="N168:N169"/>
    <mergeCell ref="J171:J172"/>
    <mergeCell ref="K171:K172"/>
    <mergeCell ref="L171:L172"/>
    <mergeCell ref="M171:M172"/>
    <mergeCell ref="N171:N172"/>
    <mergeCell ref="P145:P146"/>
    <mergeCell ref="Q145:Q146"/>
    <mergeCell ref="R145:R146"/>
    <mergeCell ref="S145:S146"/>
    <mergeCell ref="H147:H148"/>
    <mergeCell ref="I147:I148"/>
    <mergeCell ref="J147:J148"/>
    <mergeCell ref="K147:K148"/>
    <mergeCell ref="L147:L148"/>
    <mergeCell ref="M147:M148"/>
    <mergeCell ref="N147:N148"/>
    <mergeCell ref="O147:O148"/>
    <mergeCell ref="P147:P148"/>
    <mergeCell ref="Q147:Q148"/>
    <mergeCell ref="R147:R148"/>
    <mergeCell ref="S147:S148"/>
    <mergeCell ref="H150:H151"/>
    <mergeCell ref="I150:I151"/>
    <mergeCell ref="J150:J151"/>
    <mergeCell ref="K150:K151"/>
    <mergeCell ref="L150:L151"/>
    <mergeCell ref="M150:M151"/>
    <mergeCell ref="N150:N151"/>
    <mergeCell ref="H137:H138"/>
    <mergeCell ref="I137:I138"/>
    <mergeCell ref="J137:J138"/>
    <mergeCell ref="K137:K138"/>
    <mergeCell ref="L137:L138"/>
    <mergeCell ref="M137:M138"/>
    <mergeCell ref="N137:N138"/>
    <mergeCell ref="P141:P142"/>
    <mergeCell ref="Q141:Q142"/>
    <mergeCell ref="R141:R142"/>
    <mergeCell ref="S141:S142"/>
    <mergeCell ref="H143:H144"/>
    <mergeCell ref="I143:I144"/>
    <mergeCell ref="J143:J144"/>
    <mergeCell ref="K143:K144"/>
    <mergeCell ref="L143:L144"/>
    <mergeCell ref="M143:M144"/>
    <mergeCell ref="N143:N144"/>
    <mergeCell ref="O143:O144"/>
    <mergeCell ref="P143:P144"/>
    <mergeCell ref="Q143:Q144"/>
    <mergeCell ref="R143:R144"/>
    <mergeCell ref="S143:S144"/>
    <mergeCell ref="H125:H126"/>
    <mergeCell ref="I125:I126"/>
    <mergeCell ref="J125:J126"/>
    <mergeCell ref="K125:K126"/>
    <mergeCell ref="L125:L126"/>
    <mergeCell ref="M125:M126"/>
    <mergeCell ref="N125:N126"/>
    <mergeCell ref="N131:N132"/>
    <mergeCell ref="H133:H134"/>
    <mergeCell ref="I133:I134"/>
    <mergeCell ref="J133:J134"/>
    <mergeCell ref="K133:K134"/>
    <mergeCell ref="L133:L134"/>
    <mergeCell ref="M133:M134"/>
    <mergeCell ref="N133:N134"/>
    <mergeCell ref="H135:H136"/>
    <mergeCell ref="I135:I136"/>
    <mergeCell ref="J135:J136"/>
    <mergeCell ref="K135:K136"/>
    <mergeCell ref="L135:L136"/>
    <mergeCell ref="M135:M136"/>
    <mergeCell ref="N135:N136"/>
    <mergeCell ref="N117:N118"/>
    <mergeCell ref="H119:H120"/>
    <mergeCell ref="I119:I120"/>
    <mergeCell ref="J119:J120"/>
    <mergeCell ref="K119:K120"/>
    <mergeCell ref="L119:L120"/>
    <mergeCell ref="M119:M120"/>
    <mergeCell ref="N119:N120"/>
    <mergeCell ref="H121:H122"/>
    <mergeCell ref="I121:I122"/>
    <mergeCell ref="J121:J122"/>
    <mergeCell ref="K121:K122"/>
    <mergeCell ref="L121:L122"/>
    <mergeCell ref="M121:M122"/>
    <mergeCell ref="N121:N122"/>
    <mergeCell ref="H123:H124"/>
    <mergeCell ref="I123:I124"/>
    <mergeCell ref="J123:J124"/>
    <mergeCell ref="K123:K124"/>
    <mergeCell ref="L123:L124"/>
    <mergeCell ref="M123:M124"/>
    <mergeCell ref="N123:N124"/>
    <mergeCell ref="M107:M108"/>
    <mergeCell ref="N107:N108"/>
    <mergeCell ref="H109:H110"/>
    <mergeCell ref="I109:I110"/>
    <mergeCell ref="J109:J110"/>
    <mergeCell ref="K109:K110"/>
    <mergeCell ref="L109:L110"/>
    <mergeCell ref="M109:M110"/>
    <mergeCell ref="N109:N110"/>
    <mergeCell ref="H111:H112"/>
    <mergeCell ref="I111:I112"/>
    <mergeCell ref="J111:J112"/>
    <mergeCell ref="K111:K112"/>
    <mergeCell ref="L111:L112"/>
    <mergeCell ref="M111:M112"/>
    <mergeCell ref="N111:N112"/>
    <mergeCell ref="H113:H114"/>
    <mergeCell ref="I113:I114"/>
    <mergeCell ref="J113:J114"/>
    <mergeCell ref="K113:K114"/>
    <mergeCell ref="L113:L114"/>
    <mergeCell ref="M113:M114"/>
    <mergeCell ref="N113:N114"/>
    <mergeCell ref="H87:H88"/>
    <mergeCell ref="I87:I88"/>
    <mergeCell ref="J87:J88"/>
    <mergeCell ref="K87:K88"/>
    <mergeCell ref="L87:L88"/>
    <mergeCell ref="M87:M88"/>
    <mergeCell ref="N87:N88"/>
    <mergeCell ref="H89:H90"/>
    <mergeCell ref="I89:I90"/>
    <mergeCell ref="J89:J90"/>
    <mergeCell ref="K89:K90"/>
    <mergeCell ref="L89:L90"/>
    <mergeCell ref="M89:M90"/>
    <mergeCell ref="N89:N90"/>
    <mergeCell ref="J91:J92"/>
    <mergeCell ref="K91:K92"/>
    <mergeCell ref="L91:L92"/>
    <mergeCell ref="M91:M92"/>
    <mergeCell ref="N91:N92"/>
    <mergeCell ref="I79:I80"/>
    <mergeCell ref="J79:J80"/>
    <mergeCell ref="K79:K80"/>
    <mergeCell ref="L79:L80"/>
    <mergeCell ref="M79:M80"/>
    <mergeCell ref="N79:N80"/>
    <mergeCell ref="H81:H82"/>
    <mergeCell ref="I81:I82"/>
    <mergeCell ref="J81:J82"/>
    <mergeCell ref="K81:K82"/>
    <mergeCell ref="L81:L82"/>
    <mergeCell ref="M81:M82"/>
    <mergeCell ref="N81:N82"/>
    <mergeCell ref="M83:M84"/>
    <mergeCell ref="N83:N84"/>
    <mergeCell ref="H85:H86"/>
    <mergeCell ref="I85:I86"/>
    <mergeCell ref="J85:J86"/>
    <mergeCell ref="K85:K86"/>
    <mergeCell ref="L85:L86"/>
    <mergeCell ref="M85:M86"/>
    <mergeCell ref="N85:N86"/>
    <mergeCell ref="H71:H72"/>
    <mergeCell ref="I71:I72"/>
    <mergeCell ref="J71:J72"/>
    <mergeCell ref="K71:K72"/>
    <mergeCell ref="L71:L72"/>
    <mergeCell ref="M71:M72"/>
    <mergeCell ref="N71:N72"/>
    <mergeCell ref="H73:H74"/>
    <mergeCell ref="I73:I74"/>
    <mergeCell ref="J73:J74"/>
    <mergeCell ref="K73:K74"/>
    <mergeCell ref="L73:L74"/>
    <mergeCell ref="M73:M74"/>
    <mergeCell ref="N73:N74"/>
    <mergeCell ref="H75:H76"/>
    <mergeCell ref="I75:I76"/>
    <mergeCell ref="J75:J76"/>
    <mergeCell ref="K75:K76"/>
    <mergeCell ref="L75:L76"/>
    <mergeCell ref="M75:M76"/>
    <mergeCell ref="N75:N76"/>
    <mergeCell ref="I65:I66"/>
    <mergeCell ref="J65:J66"/>
    <mergeCell ref="K65:K66"/>
    <mergeCell ref="L65:L66"/>
    <mergeCell ref="M65:M66"/>
    <mergeCell ref="N65:N66"/>
    <mergeCell ref="H67:H68"/>
    <mergeCell ref="I67:I68"/>
    <mergeCell ref="J67:J68"/>
    <mergeCell ref="K67:K68"/>
    <mergeCell ref="L67:L68"/>
    <mergeCell ref="M67:M68"/>
    <mergeCell ref="N67:N68"/>
    <mergeCell ref="H69:H70"/>
    <mergeCell ref="I69:I70"/>
    <mergeCell ref="J69:J70"/>
    <mergeCell ref="K69:K70"/>
    <mergeCell ref="L69:L70"/>
    <mergeCell ref="M69:M70"/>
    <mergeCell ref="N69:N70"/>
    <mergeCell ref="H57:H58"/>
    <mergeCell ref="I57:I58"/>
    <mergeCell ref="J57:J58"/>
    <mergeCell ref="K57:K58"/>
    <mergeCell ref="L57:L58"/>
    <mergeCell ref="M57:M58"/>
    <mergeCell ref="N57:N58"/>
    <mergeCell ref="H59:H60"/>
    <mergeCell ref="I59:I60"/>
    <mergeCell ref="J59:J60"/>
    <mergeCell ref="K59:K60"/>
    <mergeCell ref="L59:L60"/>
    <mergeCell ref="M59:M60"/>
    <mergeCell ref="N59:N60"/>
    <mergeCell ref="H61:H62"/>
    <mergeCell ref="I61:I62"/>
    <mergeCell ref="J61:J62"/>
    <mergeCell ref="K61:K62"/>
    <mergeCell ref="L61:L62"/>
    <mergeCell ref="M61:M62"/>
    <mergeCell ref="N61:N62"/>
    <mergeCell ref="L51:L52"/>
    <mergeCell ref="M51:M52"/>
    <mergeCell ref="N51:N52"/>
    <mergeCell ref="H53:H54"/>
    <mergeCell ref="I53:I54"/>
    <mergeCell ref="J53:J54"/>
    <mergeCell ref="K53:K54"/>
    <mergeCell ref="L53:L54"/>
    <mergeCell ref="M53:M54"/>
    <mergeCell ref="N53:N54"/>
    <mergeCell ref="H55:H56"/>
    <mergeCell ref="I55:I56"/>
    <mergeCell ref="J55:J56"/>
    <mergeCell ref="K55:K56"/>
    <mergeCell ref="L55:L56"/>
    <mergeCell ref="M55:M56"/>
    <mergeCell ref="N55:N56"/>
    <mergeCell ref="J45:J46"/>
    <mergeCell ref="K45:K46"/>
    <mergeCell ref="L45:L46"/>
    <mergeCell ref="M45:M46"/>
    <mergeCell ref="N45:N46"/>
    <mergeCell ref="J47:J48"/>
    <mergeCell ref="K47:K48"/>
    <mergeCell ref="L47:L48"/>
    <mergeCell ref="M47:M48"/>
    <mergeCell ref="N47:N48"/>
    <mergeCell ref="H49:H50"/>
    <mergeCell ref="I49:I50"/>
    <mergeCell ref="J49:J50"/>
    <mergeCell ref="K49:K50"/>
    <mergeCell ref="L49:L50"/>
    <mergeCell ref="M49:M50"/>
    <mergeCell ref="N49:N50"/>
    <mergeCell ref="L37:L38"/>
    <mergeCell ref="M37:M38"/>
    <mergeCell ref="N37:N38"/>
    <mergeCell ref="H39:H40"/>
    <mergeCell ref="I39:I40"/>
    <mergeCell ref="J39:J40"/>
    <mergeCell ref="K39:K40"/>
    <mergeCell ref="L39:L40"/>
    <mergeCell ref="M39:M40"/>
    <mergeCell ref="N39:N40"/>
    <mergeCell ref="J41:J42"/>
    <mergeCell ref="K41:K42"/>
    <mergeCell ref="L41:L42"/>
    <mergeCell ref="M41:M42"/>
    <mergeCell ref="N41:N42"/>
    <mergeCell ref="H43:H44"/>
    <mergeCell ref="I43:I44"/>
    <mergeCell ref="J43:J44"/>
    <mergeCell ref="K43:K44"/>
    <mergeCell ref="L43:L44"/>
    <mergeCell ref="M43:M44"/>
    <mergeCell ref="N43:N44"/>
    <mergeCell ref="H31:H32"/>
    <mergeCell ref="I31:I32"/>
    <mergeCell ref="J31:J32"/>
    <mergeCell ref="K31:K32"/>
    <mergeCell ref="L31:L32"/>
    <mergeCell ref="M31:M32"/>
    <mergeCell ref="N31:N32"/>
    <mergeCell ref="H33:H34"/>
    <mergeCell ref="I33:I34"/>
    <mergeCell ref="J33:J34"/>
    <mergeCell ref="K33:K34"/>
    <mergeCell ref="L33:L34"/>
    <mergeCell ref="M33:M34"/>
    <mergeCell ref="N33:N34"/>
    <mergeCell ref="J35:J36"/>
    <mergeCell ref="K35:K36"/>
    <mergeCell ref="L35:L36"/>
    <mergeCell ref="M35:M36"/>
    <mergeCell ref="N35:N36"/>
    <mergeCell ref="I23:I24"/>
    <mergeCell ref="J23:J24"/>
    <mergeCell ref="K23:K24"/>
    <mergeCell ref="L23:L24"/>
    <mergeCell ref="M23:M24"/>
    <mergeCell ref="N23:N24"/>
    <mergeCell ref="H25:H26"/>
    <mergeCell ref="I25:I26"/>
    <mergeCell ref="J25:J26"/>
    <mergeCell ref="K25:K26"/>
    <mergeCell ref="L25:L26"/>
    <mergeCell ref="M25:M26"/>
    <mergeCell ref="N25:N26"/>
    <mergeCell ref="N27:N28"/>
    <mergeCell ref="H29:H30"/>
    <mergeCell ref="I29:I30"/>
    <mergeCell ref="J29:J30"/>
    <mergeCell ref="K29:K30"/>
    <mergeCell ref="L29:L30"/>
    <mergeCell ref="M29:M30"/>
    <mergeCell ref="N29:N30"/>
    <mergeCell ref="M13:M14"/>
    <mergeCell ref="N13:N14"/>
    <mergeCell ref="H15:H16"/>
    <mergeCell ref="I15:I16"/>
    <mergeCell ref="J15:J16"/>
    <mergeCell ref="K15:K16"/>
    <mergeCell ref="L15:L16"/>
    <mergeCell ref="M15:M16"/>
    <mergeCell ref="N15:N16"/>
    <mergeCell ref="M19:M20"/>
    <mergeCell ref="N19:N20"/>
    <mergeCell ref="H21:H22"/>
    <mergeCell ref="I21:I22"/>
    <mergeCell ref="J21:J22"/>
    <mergeCell ref="K21:K22"/>
    <mergeCell ref="L21:L22"/>
    <mergeCell ref="M21:M22"/>
    <mergeCell ref="N21:N22"/>
    <mergeCell ref="B204:B205"/>
    <mergeCell ref="C204:C205"/>
    <mergeCell ref="D204:D205"/>
    <mergeCell ref="E204:E205"/>
    <mergeCell ref="F204:F205"/>
    <mergeCell ref="U204:U205"/>
    <mergeCell ref="V204:V205"/>
    <mergeCell ref="D276:D277"/>
    <mergeCell ref="E276:E277"/>
    <mergeCell ref="B208:B209"/>
    <mergeCell ref="C208:C209"/>
    <mergeCell ref="D208:D209"/>
    <mergeCell ref="E208:E209"/>
    <mergeCell ref="F208:F209"/>
    <mergeCell ref="U208:U209"/>
    <mergeCell ref="V208:V209"/>
    <mergeCell ref="B214:B215"/>
    <mergeCell ref="C214:C215"/>
    <mergeCell ref="D214:D215"/>
    <mergeCell ref="E214:E215"/>
    <mergeCell ref="F214:F215"/>
    <mergeCell ref="U214:U215"/>
    <mergeCell ref="F276:F277"/>
    <mergeCell ref="U276:U277"/>
    <mergeCell ref="B270:B271"/>
    <mergeCell ref="C270:C271"/>
    <mergeCell ref="D270:D271"/>
    <mergeCell ref="V274:V275"/>
    <mergeCell ref="B272:B273"/>
    <mergeCell ref="C272:C273"/>
    <mergeCell ref="D272:D273"/>
    <mergeCell ref="E272:E273"/>
    <mergeCell ref="F272:F273"/>
    <mergeCell ref="U272:U273"/>
    <mergeCell ref="V272:V273"/>
    <mergeCell ref="U274:U275"/>
    <mergeCell ref="B188:B189"/>
    <mergeCell ref="C188:C189"/>
    <mergeCell ref="D188:D189"/>
    <mergeCell ref="E188:E189"/>
    <mergeCell ref="F188:F189"/>
    <mergeCell ref="U188:U189"/>
    <mergeCell ref="V188:V189"/>
    <mergeCell ref="B198:B199"/>
    <mergeCell ref="C198:C199"/>
    <mergeCell ref="D198:D199"/>
    <mergeCell ref="E198:E199"/>
    <mergeCell ref="F198:F199"/>
    <mergeCell ref="U198:U199"/>
    <mergeCell ref="V198:V199"/>
    <mergeCell ref="B201:B202"/>
    <mergeCell ref="C201:C202"/>
    <mergeCell ref="D201:D202"/>
    <mergeCell ref="E201:E202"/>
    <mergeCell ref="F201:F202"/>
    <mergeCell ref="U201:U202"/>
    <mergeCell ref="V201:V202"/>
    <mergeCell ref="B191:B192"/>
    <mergeCell ref="C191:C192"/>
    <mergeCell ref="D191:D192"/>
    <mergeCell ref="E191:E192"/>
    <mergeCell ref="F191:F192"/>
    <mergeCell ref="U191:U192"/>
    <mergeCell ref="V191:V192"/>
    <mergeCell ref="B194:B195"/>
    <mergeCell ref="C194:C195"/>
    <mergeCell ref="D194:D195"/>
    <mergeCell ref="E194:E195"/>
    <mergeCell ref="F194:F195"/>
    <mergeCell ref="U194:U195"/>
    <mergeCell ref="V194:V195"/>
    <mergeCell ref="B184:B185"/>
    <mergeCell ref="C184:C185"/>
    <mergeCell ref="D184:D185"/>
    <mergeCell ref="E184:E185"/>
    <mergeCell ref="F184:F185"/>
    <mergeCell ref="U184:U185"/>
    <mergeCell ref="V184:V185"/>
    <mergeCell ref="H191:H192"/>
    <mergeCell ref="I191:I192"/>
    <mergeCell ref="J191:J192"/>
    <mergeCell ref="K191:K192"/>
    <mergeCell ref="L191:L192"/>
    <mergeCell ref="H184:H185"/>
    <mergeCell ref="I184:I185"/>
    <mergeCell ref="J184:J185"/>
    <mergeCell ref="K184:K185"/>
    <mergeCell ref="L184:L185"/>
    <mergeCell ref="M184:M185"/>
    <mergeCell ref="N184:N185"/>
    <mergeCell ref="H188:H189"/>
    <mergeCell ref="I188:I189"/>
    <mergeCell ref="J188:J189"/>
    <mergeCell ref="K188:K189"/>
    <mergeCell ref="L188:L189"/>
    <mergeCell ref="M188:M189"/>
    <mergeCell ref="B178:B179"/>
    <mergeCell ref="C178:C179"/>
    <mergeCell ref="D178:D179"/>
    <mergeCell ref="E178:E179"/>
    <mergeCell ref="F178:F179"/>
    <mergeCell ref="U178:U179"/>
    <mergeCell ref="V178:V179"/>
    <mergeCell ref="B181:B182"/>
    <mergeCell ref="C181:C182"/>
    <mergeCell ref="D181:D182"/>
    <mergeCell ref="E181:E182"/>
    <mergeCell ref="F181:F182"/>
    <mergeCell ref="U181:U182"/>
    <mergeCell ref="V181:V182"/>
    <mergeCell ref="H181:H182"/>
    <mergeCell ref="I181:I182"/>
    <mergeCell ref="B171:B172"/>
    <mergeCell ref="C171:C172"/>
    <mergeCell ref="D171:D172"/>
    <mergeCell ref="E171:E172"/>
    <mergeCell ref="F171:F172"/>
    <mergeCell ref="U171:U172"/>
    <mergeCell ref="V171:V172"/>
    <mergeCell ref="B174:B175"/>
    <mergeCell ref="C174:C175"/>
    <mergeCell ref="D174:D175"/>
    <mergeCell ref="E174:E175"/>
    <mergeCell ref="F174:F175"/>
    <mergeCell ref="U174:U175"/>
    <mergeCell ref="V174:V175"/>
    <mergeCell ref="H171:H172"/>
    <mergeCell ref="I171:I172"/>
    <mergeCell ref="E164:E165"/>
    <mergeCell ref="F164:F165"/>
    <mergeCell ref="U164:U165"/>
    <mergeCell ref="V164:V165"/>
    <mergeCell ref="B168:B169"/>
    <mergeCell ref="C168:C169"/>
    <mergeCell ref="D168:D169"/>
    <mergeCell ref="E168:E169"/>
    <mergeCell ref="F168:F169"/>
    <mergeCell ref="U168:U169"/>
    <mergeCell ref="V168:V169"/>
    <mergeCell ref="V158:V159"/>
    <mergeCell ref="B161:B162"/>
    <mergeCell ref="C161:C162"/>
    <mergeCell ref="D161:D162"/>
    <mergeCell ref="E161:E162"/>
    <mergeCell ref="F161:F162"/>
    <mergeCell ref="U161:U162"/>
    <mergeCell ref="V161:V162"/>
    <mergeCell ref="H158:H159"/>
    <mergeCell ref="I158:I159"/>
    <mergeCell ref="J158:J159"/>
    <mergeCell ref="K158:K159"/>
    <mergeCell ref="L158:L159"/>
    <mergeCell ref="M158:M159"/>
    <mergeCell ref="N158:N159"/>
    <mergeCell ref="H161:H162"/>
    <mergeCell ref="I161:I162"/>
    <mergeCell ref="J161:J162"/>
    <mergeCell ref="K161:K162"/>
    <mergeCell ref="L161:L162"/>
    <mergeCell ref="M161:M162"/>
    <mergeCell ref="B13:B14"/>
    <mergeCell ref="B11:B12"/>
    <mergeCell ref="C11:C12"/>
    <mergeCell ref="D11:D12"/>
    <mergeCell ref="E11:E12"/>
    <mergeCell ref="F11:F12"/>
    <mergeCell ref="B3:V3"/>
    <mergeCell ref="B5:B8"/>
    <mergeCell ref="C5:C8"/>
    <mergeCell ref="D5:D8"/>
    <mergeCell ref="E5:E8"/>
    <mergeCell ref="F5:F8"/>
    <mergeCell ref="G5:G8"/>
    <mergeCell ref="H5:H8"/>
    <mergeCell ref="I5:I8"/>
    <mergeCell ref="S5:S8"/>
    <mergeCell ref="T5:T8"/>
    <mergeCell ref="U5:U8"/>
    <mergeCell ref="V5:V8"/>
    <mergeCell ref="M5:M8"/>
    <mergeCell ref="N5:N8"/>
    <mergeCell ref="O5:O8"/>
    <mergeCell ref="P5:P8"/>
    <mergeCell ref="Q5:Q8"/>
    <mergeCell ref="R5:R8"/>
    <mergeCell ref="J5:J8"/>
    <mergeCell ref="K5:K8"/>
    <mergeCell ref="L5:L8"/>
    <mergeCell ref="H11:H12"/>
    <mergeCell ref="I11:I12"/>
    <mergeCell ref="J11:J12"/>
    <mergeCell ref="K11:K12"/>
    <mergeCell ref="C13:C14"/>
    <mergeCell ref="D13:D14"/>
    <mergeCell ref="E13:E14"/>
    <mergeCell ref="F13:F14"/>
    <mergeCell ref="U13:U14"/>
    <mergeCell ref="U11:U12"/>
    <mergeCell ref="V11:V12"/>
    <mergeCell ref="V13:V14"/>
    <mergeCell ref="H17:H18"/>
    <mergeCell ref="I17:I18"/>
    <mergeCell ref="J17:J18"/>
    <mergeCell ref="K17:K18"/>
    <mergeCell ref="L17:L18"/>
    <mergeCell ref="M17:M18"/>
    <mergeCell ref="N17:N18"/>
    <mergeCell ref="H19:H20"/>
    <mergeCell ref="I19:I20"/>
    <mergeCell ref="J19:J20"/>
    <mergeCell ref="K19:K20"/>
    <mergeCell ref="L19:L20"/>
    <mergeCell ref="C17:C18"/>
    <mergeCell ref="D17:D18"/>
    <mergeCell ref="E17:E18"/>
    <mergeCell ref="F17:F18"/>
    <mergeCell ref="L11:L12"/>
    <mergeCell ref="M11:M12"/>
    <mergeCell ref="N11:N12"/>
    <mergeCell ref="H13:H14"/>
    <mergeCell ref="I13:I14"/>
    <mergeCell ref="J13:J14"/>
    <mergeCell ref="K13:K14"/>
    <mergeCell ref="L13:L14"/>
    <mergeCell ref="U17:U18"/>
    <mergeCell ref="V17:V18"/>
    <mergeCell ref="B15:B16"/>
    <mergeCell ref="C15:C16"/>
    <mergeCell ref="D15:D16"/>
    <mergeCell ref="E15:E16"/>
    <mergeCell ref="F15:F16"/>
    <mergeCell ref="U15:U16"/>
    <mergeCell ref="V15:V16"/>
    <mergeCell ref="B23:B24"/>
    <mergeCell ref="C23:C24"/>
    <mergeCell ref="D23:D24"/>
    <mergeCell ref="E23:E24"/>
    <mergeCell ref="F23:F24"/>
    <mergeCell ref="U23:U24"/>
    <mergeCell ref="V23:V24"/>
    <mergeCell ref="V21:V22"/>
    <mergeCell ref="B21:B22"/>
    <mergeCell ref="C21:C22"/>
    <mergeCell ref="D21:D22"/>
    <mergeCell ref="E21:E22"/>
    <mergeCell ref="F21:F22"/>
    <mergeCell ref="U21:U22"/>
    <mergeCell ref="B19:B20"/>
    <mergeCell ref="C19:C20"/>
    <mergeCell ref="D19:D20"/>
    <mergeCell ref="E19:E20"/>
    <mergeCell ref="F19:F20"/>
    <mergeCell ref="U19:U20"/>
    <mergeCell ref="V19:V20"/>
    <mergeCell ref="B17:B18"/>
    <mergeCell ref="H23:H24"/>
    <mergeCell ref="B27:B28"/>
    <mergeCell ref="C27:C28"/>
    <mergeCell ref="D27:D28"/>
    <mergeCell ref="E27:E28"/>
    <mergeCell ref="F27:F28"/>
    <mergeCell ref="U27:U28"/>
    <mergeCell ref="V27:V28"/>
    <mergeCell ref="B25:B26"/>
    <mergeCell ref="C25:C26"/>
    <mergeCell ref="V25:V26"/>
    <mergeCell ref="H27:H28"/>
    <mergeCell ref="I27:I28"/>
    <mergeCell ref="J27:J28"/>
    <mergeCell ref="K27:K28"/>
    <mergeCell ref="L27:L28"/>
    <mergeCell ref="M27:M28"/>
    <mergeCell ref="B89:B90"/>
    <mergeCell ref="C89:C90"/>
    <mergeCell ref="D89:D90"/>
    <mergeCell ref="E89:E90"/>
    <mergeCell ref="F89:F90"/>
    <mergeCell ref="U89:U90"/>
    <mergeCell ref="D25:D26"/>
    <mergeCell ref="E25:E26"/>
    <mergeCell ref="F25:F26"/>
    <mergeCell ref="U25:U26"/>
    <mergeCell ref="V73:V74"/>
    <mergeCell ref="V71:V72"/>
    <mergeCell ref="D77:D78"/>
    <mergeCell ref="E77:E78"/>
    <mergeCell ref="F77:F78"/>
    <mergeCell ref="U77:U78"/>
    <mergeCell ref="B59:B60"/>
    <mergeCell ref="C59:C60"/>
    <mergeCell ref="D59:D60"/>
    <mergeCell ref="E59:E60"/>
    <mergeCell ref="F59:F60"/>
    <mergeCell ref="U59:U60"/>
    <mergeCell ref="B61:B62"/>
    <mergeCell ref="C61:C62"/>
    <mergeCell ref="D61:D62"/>
    <mergeCell ref="E61:E62"/>
    <mergeCell ref="F61:F62"/>
    <mergeCell ref="U61:U62"/>
    <mergeCell ref="B63:B64"/>
    <mergeCell ref="C63:C64"/>
    <mergeCell ref="B65:B66"/>
    <mergeCell ref="C65:C66"/>
    <mergeCell ref="F73:F74"/>
    <mergeCell ref="U73:U74"/>
    <mergeCell ref="B71:B72"/>
    <mergeCell ref="C71:C72"/>
    <mergeCell ref="D71:D72"/>
    <mergeCell ref="E71:E72"/>
    <mergeCell ref="F71:F72"/>
    <mergeCell ref="U71:U72"/>
    <mergeCell ref="H63:H64"/>
    <mergeCell ref="I63:I64"/>
    <mergeCell ref="J63:J64"/>
    <mergeCell ref="K63:K64"/>
    <mergeCell ref="L63:L64"/>
    <mergeCell ref="M63:M64"/>
    <mergeCell ref="N63:N64"/>
    <mergeCell ref="H65:H66"/>
    <mergeCell ref="V91:V92"/>
    <mergeCell ref="V89:V90"/>
    <mergeCell ref="H91:H92"/>
    <mergeCell ref="I91:I92"/>
    <mergeCell ref="U97:U98"/>
    <mergeCell ref="B97:B98"/>
    <mergeCell ref="C97:C98"/>
    <mergeCell ref="D97:D98"/>
    <mergeCell ref="E97:E98"/>
    <mergeCell ref="F97:F98"/>
    <mergeCell ref="H97:H98"/>
    <mergeCell ref="I97:I98"/>
    <mergeCell ref="J97:J98"/>
    <mergeCell ref="K97:K98"/>
    <mergeCell ref="L97:L98"/>
    <mergeCell ref="M97:M98"/>
    <mergeCell ref="N97:N98"/>
    <mergeCell ref="B91:B92"/>
    <mergeCell ref="C91:C92"/>
    <mergeCell ref="D91:D92"/>
    <mergeCell ref="E91:E92"/>
    <mergeCell ref="F91:F92"/>
    <mergeCell ref="U91:U92"/>
    <mergeCell ref="H93:H94"/>
    <mergeCell ref="I93:I94"/>
    <mergeCell ref="J93:J94"/>
    <mergeCell ref="K93:K94"/>
    <mergeCell ref="L93:L94"/>
    <mergeCell ref="M93:M94"/>
    <mergeCell ref="N93:N94"/>
    <mergeCell ref="H95:H96"/>
    <mergeCell ref="I95:I96"/>
    <mergeCell ref="B93:B94"/>
    <mergeCell ref="C93:C94"/>
    <mergeCell ref="D93:D94"/>
    <mergeCell ref="V101:V102"/>
    <mergeCell ref="B99:B100"/>
    <mergeCell ref="C99:C100"/>
    <mergeCell ref="D99:D100"/>
    <mergeCell ref="E99:E100"/>
    <mergeCell ref="F99:F100"/>
    <mergeCell ref="U99:U100"/>
    <mergeCell ref="V99:V100"/>
    <mergeCell ref="V97:V98"/>
    <mergeCell ref="B95:B96"/>
    <mergeCell ref="C95:C96"/>
    <mergeCell ref="D95:D96"/>
    <mergeCell ref="E95:E96"/>
    <mergeCell ref="F95:F96"/>
    <mergeCell ref="U95:U96"/>
    <mergeCell ref="V95:V96"/>
    <mergeCell ref="E93:E94"/>
    <mergeCell ref="F93:F94"/>
    <mergeCell ref="U93:U94"/>
    <mergeCell ref="V93:V94"/>
    <mergeCell ref="J95:J96"/>
    <mergeCell ref="K95:K96"/>
    <mergeCell ref="L95:L96"/>
    <mergeCell ref="M95:M96"/>
    <mergeCell ref="N95:N96"/>
    <mergeCell ref="U103:U104"/>
    <mergeCell ref="V103:V104"/>
    <mergeCell ref="B101:B102"/>
    <mergeCell ref="C101:C102"/>
    <mergeCell ref="H101:H102"/>
    <mergeCell ref="I101:I102"/>
    <mergeCell ref="J101:J102"/>
    <mergeCell ref="K101:K102"/>
    <mergeCell ref="L101:L102"/>
    <mergeCell ref="M101:M102"/>
    <mergeCell ref="N101:N102"/>
    <mergeCell ref="H103:H104"/>
    <mergeCell ref="I103:I104"/>
    <mergeCell ref="H99:H100"/>
    <mergeCell ref="I99:I100"/>
    <mergeCell ref="J99:J100"/>
    <mergeCell ref="K99:K100"/>
    <mergeCell ref="L99:L100"/>
    <mergeCell ref="M99:M100"/>
    <mergeCell ref="N99:N100"/>
    <mergeCell ref="F105:F106"/>
    <mergeCell ref="U105:U106"/>
    <mergeCell ref="D101:D102"/>
    <mergeCell ref="E101:E102"/>
    <mergeCell ref="F101:F102"/>
    <mergeCell ref="U101:U102"/>
    <mergeCell ref="B107:B108"/>
    <mergeCell ref="C107:C108"/>
    <mergeCell ref="D107:D108"/>
    <mergeCell ref="E107:E108"/>
    <mergeCell ref="F107:F108"/>
    <mergeCell ref="U107:U108"/>
    <mergeCell ref="J103:J104"/>
    <mergeCell ref="K103:K104"/>
    <mergeCell ref="L103:L104"/>
    <mergeCell ref="M103:M104"/>
    <mergeCell ref="N103:N104"/>
    <mergeCell ref="H105:H106"/>
    <mergeCell ref="I105:I106"/>
    <mergeCell ref="J105:J106"/>
    <mergeCell ref="K105:K106"/>
    <mergeCell ref="L105:L106"/>
    <mergeCell ref="M105:M106"/>
    <mergeCell ref="N105:N106"/>
    <mergeCell ref="H107:H108"/>
    <mergeCell ref="I107:I108"/>
    <mergeCell ref="J107:J108"/>
    <mergeCell ref="B103:B104"/>
    <mergeCell ref="C103:C104"/>
    <mergeCell ref="D103:D104"/>
    <mergeCell ref="E103:E104"/>
    <mergeCell ref="F103:F104"/>
    <mergeCell ref="V107:V108"/>
    <mergeCell ref="V105:V106"/>
    <mergeCell ref="K107:K108"/>
    <mergeCell ref="L107:L108"/>
    <mergeCell ref="U113:U114"/>
    <mergeCell ref="B109:B110"/>
    <mergeCell ref="C109:C110"/>
    <mergeCell ref="D109:D110"/>
    <mergeCell ref="V127:V128"/>
    <mergeCell ref="B125:B126"/>
    <mergeCell ref="C125:C126"/>
    <mergeCell ref="D125:D126"/>
    <mergeCell ref="E125:E126"/>
    <mergeCell ref="F125:F126"/>
    <mergeCell ref="U125:U126"/>
    <mergeCell ref="V125:V126"/>
    <mergeCell ref="V113:V114"/>
    <mergeCell ref="B111:B112"/>
    <mergeCell ref="C111:C112"/>
    <mergeCell ref="D111:D112"/>
    <mergeCell ref="E111:E112"/>
    <mergeCell ref="F111:F112"/>
    <mergeCell ref="U111:U112"/>
    <mergeCell ref="V111:V112"/>
    <mergeCell ref="B113:B114"/>
    <mergeCell ref="C113:C114"/>
    <mergeCell ref="D113:D114"/>
    <mergeCell ref="E113:E114"/>
    <mergeCell ref="B105:B106"/>
    <mergeCell ref="C105:C106"/>
    <mergeCell ref="D105:D106"/>
    <mergeCell ref="E105:E106"/>
    <mergeCell ref="V123:V124"/>
    <mergeCell ref="B121:B122"/>
    <mergeCell ref="C121:C122"/>
    <mergeCell ref="D121:D122"/>
    <mergeCell ref="E121:E122"/>
    <mergeCell ref="F121:F122"/>
    <mergeCell ref="U121:U122"/>
    <mergeCell ref="V121:V122"/>
    <mergeCell ref="B119:B120"/>
    <mergeCell ref="C119:C120"/>
    <mergeCell ref="D119:D120"/>
    <mergeCell ref="E119:E120"/>
    <mergeCell ref="F119:F120"/>
    <mergeCell ref="U119:U120"/>
    <mergeCell ref="V119:V120"/>
    <mergeCell ref="E109:E110"/>
    <mergeCell ref="F109:F110"/>
    <mergeCell ref="U109:U110"/>
    <mergeCell ref="V109:V110"/>
    <mergeCell ref="H115:H116"/>
    <mergeCell ref="I115:I116"/>
    <mergeCell ref="J115:J116"/>
    <mergeCell ref="K115:K116"/>
    <mergeCell ref="L115:L116"/>
    <mergeCell ref="M115:M116"/>
    <mergeCell ref="N115:N116"/>
    <mergeCell ref="H117:H118"/>
    <mergeCell ref="I117:I118"/>
    <mergeCell ref="J117:J118"/>
    <mergeCell ref="K117:K118"/>
    <mergeCell ref="L117:L118"/>
    <mergeCell ref="M117:M118"/>
    <mergeCell ref="D129:D130"/>
    <mergeCell ref="E129:E130"/>
    <mergeCell ref="F129:F130"/>
    <mergeCell ref="U129:U130"/>
    <mergeCell ref="V129:V130"/>
    <mergeCell ref="B127:B128"/>
    <mergeCell ref="C127:C128"/>
    <mergeCell ref="H127:H128"/>
    <mergeCell ref="I127:I128"/>
    <mergeCell ref="J127:J128"/>
    <mergeCell ref="K127:K128"/>
    <mergeCell ref="L127:L128"/>
    <mergeCell ref="M127:M128"/>
    <mergeCell ref="N127:N128"/>
    <mergeCell ref="H129:H130"/>
    <mergeCell ref="F113:F114"/>
    <mergeCell ref="B115:B116"/>
    <mergeCell ref="C115:C116"/>
    <mergeCell ref="D115:D116"/>
    <mergeCell ref="E115:E116"/>
    <mergeCell ref="F115:F116"/>
    <mergeCell ref="U115:U116"/>
    <mergeCell ref="V115:V116"/>
    <mergeCell ref="B117:B118"/>
    <mergeCell ref="C117:C118"/>
    <mergeCell ref="D117:D118"/>
    <mergeCell ref="B123:B124"/>
    <mergeCell ref="C123:C124"/>
    <mergeCell ref="D123:D124"/>
    <mergeCell ref="E123:E124"/>
    <mergeCell ref="F123:F124"/>
    <mergeCell ref="U123:U124"/>
    <mergeCell ref="V133:V134"/>
    <mergeCell ref="V131:V132"/>
    <mergeCell ref="B131:B132"/>
    <mergeCell ref="C131:C132"/>
    <mergeCell ref="D131:D132"/>
    <mergeCell ref="E131:E132"/>
    <mergeCell ref="F131:F132"/>
    <mergeCell ref="U131:U132"/>
    <mergeCell ref="D127:D128"/>
    <mergeCell ref="E127:E128"/>
    <mergeCell ref="F127:F128"/>
    <mergeCell ref="U127:U128"/>
    <mergeCell ref="B133:B134"/>
    <mergeCell ref="C133:C134"/>
    <mergeCell ref="D133:D134"/>
    <mergeCell ref="E133:E134"/>
    <mergeCell ref="F133:F134"/>
    <mergeCell ref="U133:U134"/>
    <mergeCell ref="I129:I130"/>
    <mergeCell ref="J129:J130"/>
    <mergeCell ref="K129:K130"/>
    <mergeCell ref="L129:L130"/>
    <mergeCell ref="M129:M130"/>
    <mergeCell ref="N129:N130"/>
    <mergeCell ref="H131:H132"/>
    <mergeCell ref="I131:I132"/>
    <mergeCell ref="J131:J132"/>
    <mergeCell ref="K131:K132"/>
    <mergeCell ref="L131:L132"/>
    <mergeCell ref="M131:M132"/>
    <mergeCell ref="B129:B130"/>
    <mergeCell ref="C129:C130"/>
    <mergeCell ref="B135:B136"/>
    <mergeCell ref="C135:C136"/>
    <mergeCell ref="D135:D136"/>
    <mergeCell ref="V143:V144"/>
    <mergeCell ref="B141:B142"/>
    <mergeCell ref="C141:C142"/>
    <mergeCell ref="D141:D142"/>
    <mergeCell ref="E141:E142"/>
    <mergeCell ref="F141:F142"/>
    <mergeCell ref="U141:U142"/>
    <mergeCell ref="V141:V142"/>
    <mergeCell ref="V139:V140"/>
    <mergeCell ref="B137:B138"/>
    <mergeCell ref="C137:C138"/>
    <mergeCell ref="D137:D138"/>
    <mergeCell ref="E137:E138"/>
    <mergeCell ref="F137:F138"/>
    <mergeCell ref="U137:U138"/>
    <mergeCell ref="V137:V138"/>
    <mergeCell ref="U139:U140"/>
    <mergeCell ref="E135:E136"/>
    <mergeCell ref="F135:F136"/>
    <mergeCell ref="U135:U136"/>
    <mergeCell ref="V135:V136"/>
    <mergeCell ref="H139:H140"/>
    <mergeCell ref="I139:I140"/>
    <mergeCell ref="J139:J140"/>
    <mergeCell ref="K139:K140"/>
    <mergeCell ref="L139:L140"/>
    <mergeCell ref="M139:M140"/>
    <mergeCell ref="N139:N140"/>
    <mergeCell ref="H141:H142"/>
    <mergeCell ref="B139:B140"/>
    <mergeCell ref="C139:C140"/>
    <mergeCell ref="D139:D140"/>
    <mergeCell ref="E139:E140"/>
    <mergeCell ref="F139:F140"/>
    <mergeCell ref="B147:B148"/>
    <mergeCell ref="C147:C148"/>
    <mergeCell ref="D147:D148"/>
    <mergeCell ref="E147:E148"/>
    <mergeCell ref="F147:F148"/>
    <mergeCell ref="U147:U148"/>
    <mergeCell ref="B145:B146"/>
    <mergeCell ref="C145:C146"/>
    <mergeCell ref="D145:D146"/>
    <mergeCell ref="E145:E146"/>
    <mergeCell ref="F145:F146"/>
    <mergeCell ref="U145:U146"/>
    <mergeCell ref="I141:I142"/>
    <mergeCell ref="J141:J142"/>
    <mergeCell ref="K141:K142"/>
    <mergeCell ref="L141:L142"/>
    <mergeCell ref="M141:M142"/>
    <mergeCell ref="N141:N142"/>
    <mergeCell ref="O141:O142"/>
    <mergeCell ref="H145:H146"/>
    <mergeCell ref="I145:I146"/>
    <mergeCell ref="J145:J146"/>
    <mergeCell ref="K145:K146"/>
    <mergeCell ref="L145:L146"/>
    <mergeCell ref="M145:M146"/>
    <mergeCell ref="N145:N146"/>
    <mergeCell ref="O145:O146"/>
    <mergeCell ref="F143:F144"/>
    <mergeCell ref="U143:U144"/>
    <mergeCell ref="B268:B269"/>
    <mergeCell ref="C268:C269"/>
    <mergeCell ref="D268:D269"/>
    <mergeCell ref="E268:E269"/>
    <mergeCell ref="F268:F269"/>
    <mergeCell ref="U268:U269"/>
    <mergeCell ref="V268:V269"/>
    <mergeCell ref="V266:V267"/>
    <mergeCell ref="B266:B267"/>
    <mergeCell ref="C266:C267"/>
    <mergeCell ref="D266:D267"/>
    <mergeCell ref="E266:E267"/>
    <mergeCell ref="F266:F267"/>
    <mergeCell ref="U266:U267"/>
    <mergeCell ref="B152:F152"/>
    <mergeCell ref="V147:V148"/>
    <mergeCell ref="V150:V151"/>
    <mergeCell ref="B158:B159"/>
    <mergeCell ref="C158:C159"/>
    <mergeCell ref="D158:D159"/>
    <mergeCell ref="E158:E159"/>
    <mergeCell ref="F158:F159"/>
    <mergeCell ref="U158:U159"/>
    <mergeCell ref="B221:B222"/>
    <mergeCell ref="C221:C222"/>
    <mergeCell ref="B150:F151"/>
    <mergeCell ref="U150:U151"/>
    <mergeCell ref="B164:B165"/>
    <mergeCell ref="C164:C165"/>
    <mergeCell ref="D164:D165"/>
    <mergeCell ref="U270:U271"/>
    <mergeCell ref="V270:V271"/>
    <mergeCell ref="V61:V62"/>
    <mergeCell ref="V59:V60"/>
    <mergeCell ref="D65:D66"/>
    <mergeCell ref="E65:E66"/>
    <mergeCell ref="F65:F66"/>
    <mergeCell ref="U65:U66"/>
    <mergeCell ref="V65:V66"/>
    <mergeCell ref="D63:D64"/>
    <mergeCell ref="E63:E64"/>
    <mergeCell ref="F63:F64"/>
    <mergeCell ref="U63:U64"/>
    <mergeCell ref="V63:V64"/>
    <mergeCell ref="B69:B70"/>
    <mergeCell ref="C69:C70"/>
    <mergeCell ref="D69:D70"/>
    <mergeCell ref="E69:E70"/>
    <mergeCell ref="F69:F70"/>
    <mergeCell ref="U69:U70"/>
    <mergeCell ref="V69:V70"/>
    <mergeCell ref="B67:B68"/>
    <mergeCell ref="C67:C68"/>
    <mergeCell ref="D67:D68"/>
    <mergeCell ref="E67:E68"/>
    <mergeCell ref="F67:F68"/>
    <mergeCell ref="U67:U68"/>
    <mergeCell ref="V67:V68"/>
    <mergeCell ref="B73:B74"/>
    <mergeCell ref="C73:C74"/>
    <mergeCell ref="D73:D74"/>
    <mergeCell ref="E73:E74"/>
    <mergeCell ref="V77:V78"/>
    <mergeCell ref="B75:B76"/>
    <mergeCell ref="C75:C76"/>
    <mergeCell ref="D75:D76"/>
    <mergeCell ref="E75:E76"/>
    <mergeCell ref="F75:F76"/>
    <mergeCell ref="U75:U76"/>
    <mergeCell ref="V75:V76"/>
    <mergeCell ref="B81:B82"/>
    <mergeCell ref="C81:C82"/>
    <mergeCell ref="D81:D82"/>
    <mergeCell ref="E81:E82"/>
    <mergeCell ref="F81:F82"/>
    <mergeCell ref="U81:U82"/>
    <mergeCell ref="V81:V82"/>
    <mergeCell ref="B79:B80"/>
    <mergeCell ref="C79:C80"/>
    <mergeCell ref="D79:D80"/>
    <mergeCell ref="E79:E80"/>
    <mergeCell ref="F79:F80"/>
    <mergeCell ref="U79:U80"/>
    <mergeCell ref="V79:V80"/>
    <mergeCell ref="B77:B78"/>
    <mergeCell ref="C77:C78"/>
    <mergeCell ref="H77:H78"/>
    <mergeCell ref="I77:I78"/>
    <mergeCell ref="J77:J78"/>
    <mergeCell ref="K77:K78"/>
    <mergeCell ref="L77:L78"/>
    <mergeCell ref="M77:M78"/>
    <mergeCell ref="N77:N78"/>
    <mergeCell ref="H79:H80"/>
    <mergeCell ref="B85:B86"/>
    <mergeCell ref="C85:C86"/>
    <mergeCell ref="D85:D86"/>
    <mergeCell ref="E85:E86"/>
    <mergeCell ref="F85:F86"/>
    <mergeCell ref="U85:U86"/>
    <mergeCell ref="V85:V86"/>
    <mergeCell ref="B83:B84"/>
    <mergeCell ref="C83:C84"/>
    <mergeCell ref="D83:D84"/>
    <mergeCell ref="E83:E84"/>
    <mergeCell ref="F83:F84"/>
    <mergeCell ref="U83:U84"/>
    <mergeCell ref="V83:V84"/>
    <mergeCell ref="H83:H84"/>
    <mergeCell ref="I83:I84"/>
    <mergeCell ref="J83:J84"/>
    <mergeCell ref="K83:K84"/>
    <mergeCell ref="L83:L84"/>
    <mergeCell ref="B29:B30"/>
    <mergeCell ref="C29:C30"/>
    <mergeCell ref="D29:D30"/>
    <mergeCell ref="E29:E30"/>
    <mergeCell ref="F29:F30"/>
    <mergeCell ref="U29:U30"/>
    <mergeCell ref="V29:V30"/>
    <mergeCell ref="B31:B32"/>
    <mergeCell ref="C31:C32"/>
    <mergeCell ref="D31:D32"/>
    <mergeCell ref="B87:B88"/>
    <mergeCell ref="C87:C88"/>
    <mergeCell ref="D87:D88"/>
    <mergeCell ref="E87:E88"/>
    <mergeCell ref="F87:F88"/>
    <mergeCell ref="U87:U88"/>
    <mergeCell ref="V87:V88"/>
    <mergeCell ref="B33:B34"/>
    <mergeCell ref="C33:C34"/>
    <mergeCell ref="D33:D34"/>
    <mergeCell ref="E33:E34"/>
    <mergeCell ref="F33:F34"/>
    <mergeCell ref="U33:U34"/>
    <mergeCell ref="V33:V34"/>
    <mergeCell ref="E31:E32"/>
    <mergeCell ref="F31:F32"/>
    <mergeCell ref="U31:U32"/>
    <mergeCell ref="V31:V32"/>
    <mergeCell ref="B37:B38"/>
    <mergeCell ref="C37:C38"/>
    <mergeCell ref="D37:D38"/>
    <mergeCell ref="E37:E38"/>
    <mergeCell ref="F37:F38"/>
    <mergeCell ref="U37:U38"/>
    <mergeCell ref="V37:V38"/>
    <mergeCell ref="B35:B36"/>
    <mergeCell ref="C35:C36"/>
    <mergeCell ref="D35:D36"/>
    <mergeCell ref="E35:E36"/>
    <mergeCell ref="F35:F36"/>
    <mergeCell ref="U35:U36"/>
    <mergeCell ref="V35:V36"/>
    <mergeCell ref="H35:H36"/>
    <mergeCell ref="I35:I36"/>
    <mergeCell ref="B41:B42"/>
    <mergeCell ref="C41:C42"/>
    <mergeCell ref="D41:D42"/>
    <mergeCell ref="E41:E42"/>
    <mergeCell ref="F41:F42"/>
    <mergeCell ref="U41:U42"/>
    <mergeCell ref="V41:V42"/>
    <mergeCell ref="B39:B40"/>
    <mergeCell ref="C39:C40"/>
    <mergeCell ref="D39:D40"/>
    <mergeCell ref="E39:E40"/>
    <mergeCell ref="F39:F40"/>
    <mergeCell ref="U39:U40"/>
    <mergeCell ref="V39:V40"/>
    <mergeCell ref="H41:H42"/>
    <mergeCell ref="I41:I42"/>
    <mergeCell ref="H37:H38"/>
    <mergeCell ref="I37:I38"/>
    <mergeCell ref="J37:J38"/>
    <mergeCell ref="K37:K38"/>
    <mergeCell ref="B45:B46"/>
    <mergeCell ref="C45:C46"/>
    <mergeCell ref="D45:D46"/>
    <mergeCell ref="E45:E46"/>
    <mergeCell ref="F45:F46"/>
    <mergeCell ref="U45:U46"/>
    <mergeCell ref="V45:V46"/>
    <mergeCell ref="B43:B44"/>
    <mergeCell ref="C43:C44"/>
    <mergeCell ref="D43:D44"/>
    <mergeCell ref="E43:E44"/>
    <mergeCell ref="F43:F44"/>
    <mergeCell ref="U43:U44"/>
    <mergeCell ref="V43:V44"/>
    <mergeCell ref="B49:B50"/>
    <mergeCell ref="C49:C50"/>
    <mergeCell ref="D49:D50"/>
    <mergeCell ref="E49:E50"/>
    <mergeCell ref="F49:F50"/>
    <mergeCell ref="U49:U50"/>
    <mergeCell ref="V49:V50"/>
    <mergeCell ref="B47:B48"/>
    <mergeCell ref="C47:C48"/>
    <mergeCell ref="D47:D48"/>
    <mergeCell ref="E47:E48"/>
    <mergeCell ref="F47:F48"/>
    <mergeCell ref="U47:U48"/>
    <mergeCell ref="V47:V48"/>
    <mergeCell ref="H47:H48"/>
    <mergeCell ref="I47:I48"/>
    <mergeCell ref="H45:H46"/>
    <mergeCell ref="I45:I46"/>
    <mergeCell ref="B53:B54"/>
    <mergeCell ref="C53:C54"/>
    <mergeCell ref="D53:D54"/>
    <mergeCell ref="E53:E54"/>
    <mergeCell ref="F53:F54"/>
    <mergeCell ref="U53:U54"/>
    <mergeCell ref="V53:V54"/>
    <mergeCell ref="B51:B52"/>
    <mergeCell ref="C51:C52"/>
    <mergeCell ref="D51:D52"/>
    <mergeCell ref="E51:E52"/>
    <mergeCell ref="F51:F52"/>
    <mergeCell ref="U51:U52"/>
    <mergeCell ref="V51:V52"/>
    <mergeCell ref="B57:B58"/>
    <mergeCell ref="C57:C58"/>
    <mergeCell ref="D57:D58"/>
    <mergeCell ref="E57:E58"/>
    <mergeCell ref="F57:F58"/>
    <mergeCell ref="U57:U58"/>
    <mergeCell ref="V57:V58"/>
    <mergeCell ref="B55:B56"/>
    <mergeCell ref="C55:C56"/>
    <mergeCell ref="D55:D56"/>
    <mergeCell ref="E55:E56"/>
    <mergeCell ref="F55:F56"/>
    <mergeCell ref="U55:U56"/>
    <mergeCell ref="V55:V56"/>
    <mergeCell ref="H51:H52"/>
    <mergeCell ref="I51:I52"/>
    <mergeCell ref="J51:J52"/>
    <mergeCell ref="K51:K52"/>
    <mergeCell ref="E117:E118"/>
    <mergeCell ref="F117:F118"/>
    <mergeCell ref="U117:U118"/>
    <mergeCell ref="V117:V118"/>
    <mergeCell ref="B211:B212"/>
    <mergeCell ref="C211:C212"/>
    <mergeCell ref="D211:D212"/>
    <mergeCell ref="E211:E212"/>
    <mergeCell ref="F211:F212"/>
    <mergeCell ref="U211:U212"/>
    <mergeCell ref="V211:V212"/>
    <mergeCell ref="V214:V215"/>
    <mergeCell ref="B218:B219"/>
    <mergeCell ref="C218:C219"/>
    <mergeCell ref="D218:D219"/>
    <mergeCell ref="E218:E219"/>
    <mergeCell ref="F218:F219"/>
    <mergeCell ref="U218:U219"/>
    <mergeCell ref="V218:V219"/>
    <mergeCell ref="H214:H215"/>
    <mergeCell ref="I214:I215"/>
    <mergeCell ref="J214:J215"/>
    <mergeCell ref="K214:K215"/>
    <mergeCell ref="L214:L215"/>
    <mergeCell ref="M214:M215"/>
    <mergeCell ref="N214:N215"/>
    <mergeCell ref="H218:H219"/>
    <mergeCell ref="V145:V146"/>
    <mergeCell ref="B143:B144"/>
    <mergeCell ref="C143:C144"/>
    <mergeCell ref="D143:D144"/>
    <mergeCell ref="E143:E144"/>
    <mergeCell ref="D221:D222"/>
    <mergeCell ref="E221:E222"/>
    <mergeCell ref="F221:F222"/>
    <mergeCell ref="U221:U222"/>
    <mergeCell ref="V221:V222"/>
    <mergeCell ref="B224:B225"/>
    <mergeCell ref="C224:C225"/>
    <mergeCell ref="D224:D225"/>
    <mergeCell ref="E224:E225"/>
    <mergeCell ref="F224:F225"/>
    <mergeCell ref="U224:U225"/>
    <mergeCell ref="V224:V225"/>
    <mergeCell ref="B228:B229"/>
    <mergeCell ref="C228:C229"/>
    <mergeCell ref="D228:D229"/>
    <mergeCell ref="E228:E229"/>
    <mergeCell ref="F228:F229"/>
    <mergeCell ref="U228:U229"/>
    <mergeCell ref="V228:V229"/>
    <mergeCell ref="H224:H225"/>
    <mergeCell ref="I224:I225"/>
    <mergeCell ref="J224:J225"/>
    <mergeCell ref="K224:K225"/>
    <mergeCell ref="L224:L225"/>
    <mergeCell ref="M224:M225"/>
    <mergeCell ref="N224:N225"/>
    <mergeCell ref="J228:J229"/>
    <mergeCell ref="K228:K229"/>
    <mergeCell ref="L228:L229"/>
    <mergeCell ref="M228:M229"/>
    <mergeCell ref="N228:N229"/>
    <mergeCell ref="B231:B232"/>
    <mergeCell ref="C231:C232"/>
    <mergeCell ref="D231:D232"/>
    <mergeCell ref="E231:E232"/>
    <mergeCell ref="F231:F232"/>
    <mergeCell ref="U231:U232"/>
    <mergeCell ref="V231:V232"/>
    <mergeCell ref="H228:H229"/>
    <mergeCell ref="I228:I229"/>
    <mergeCell ref="B234:B235"/>
    <mergeCell ref="C234:C235"/>
    <mergeCell ref="D234:D235"/>
    <mergeCell ref="E234:E235"/>
    <mergeCell ref="F234:F235"/>
    <mergeCell ref="U234:U235"/>
    <mergeCell ref="V234:V235"/>
    <mergeCell ref="B238:B239"/>
    <mergeCell ref="C238:C239"/>
    <mergeCell ref="D238:D239"/>
    <mergeCell ref="E238:E239"/>
    <mergeCell ref="F238:F239"/>
    <mergeCell ref="U238:U239"/>
    <mergeCell ref="V238:V239"/>
    <mergeCell ref="H238:H239"/>
    <mergeCell ref="I238:I239"/>
    <mergeCell ref="H231:H232"/>
    <mergeCell ref="I231:I232"/>
    <mergeCell ref="J231:J232"/>
    <mergeCell ref="K231:K232"/>
    <mergeCell ref="L231:L232"/>
    <mergeCell ref="M231:M232"/>
    <mergeCell ref="N231:N232"/>
    <mergeCell ref="B241:B242"/>
    <mergeCell ref="C241:C242"/>
    <mergeCell ref="D241:D242"/>
    <mergeCell ref="E241:E242"/>
    <mergeCell ref="F241:F242"/>
    <mergeCell ref="U241:U242"/>
    <mergeCell ref="V241:V242"/>
    <mergeCell ref="B244:B245"/>
    <mergeCell ref="C244:C245"/>
    <mergeCell ref="D244:D245"/>
    <mergeCell ref="E244:E245"/>
    <mergeCell ref="F244:F245"/>
    <mergeCell ref="U244:U245"/>
    <mergeCell ref="V244:V245"/>
    <mergeCell ref="B248:B249"/>
    <mergeCell ref="C248:C249"/>
    <mergeCell ref="D248:D249"/>
    <mergeCell ref="E248:E249"/>
    <mergeCell ref="F248:F249"/>
    <mergeCell ref="U248:U249"/>
    <mergeCell ref="V248:V249"/>
    <mergeCell ref="H244:H245"/>
    <mergeCell ref="I244:I245"/>
    <mergeCell ref="J244:J245"/>
    <mergeCell ref="K244:K245"/>
    <mergeCell ref="L244:L245"/>
    <mergeCell ref="M244:M245"/>
    <mergeCell ref="N244:N245"/>
    <mergeCell ref="H248:H249"/>
    <mergeCell ref="I248:I249"/>
    <mergeCell ref="J248:J249"/>
    <mergeCell ref="K248:K249"/>
    <mergeCell ref="B251:B252"/>
    <mergeCell ref="C251:C252"/>
    <mergeCell ref="D251:D252"/>
    <mergeCell ref="E251:E252"/>
    <mergeCell ref="F251:F252"/>
    <mergeCell ref="U251:U252"/>
    <mergeCell ref="V251:V252"/>
    <mergeCell ref="F270:F271"/>
    <mergeCell ref="E270:E271"/>
    <mergeCell ref="B336:V336"/>
    <mergeCell ref="B332:V335"/>
    <mergeCell ref="B278:B279"/>
    <mergeCell ref="C278:C279"/>
    <mergeCell ref="D278:D279"/>
    <mergeCell ref="E278:E279"/>
    <mergeCell ref="F278:F279"/>
    <mergeCell ref="U278:U279"/>
    <mergeCell ref="V278:V279"/>
    <mergeCell ref="V276:V277"/>
    <mergeCell ref="B254:B255"/>
    <mergeCell ref="C254:C255"/>
    <mergeCell ref="D254:D255"/>
    <mergeCell ref="E254:E255"/>
    <mergeCell ref="F254:F255"/>
    <mergeCell ref="U254:U255"/>
    <mergeCell ref="V254:V255"/>
    <mergeCell ref="B276:B277"/>
    <mergeCell ref="C276:C277"/>
    <mergeCell ref="B274:B275"/>
    <mergeCell ref="C274:C275"/>
    <mergeCell ref="D274:D275"/>
    <mergeCell ref="E274:E275"/>
    <mergeCell ref="F274:F275"/>
    <mergeCell ref="U296:U297"/>
    <mergeCell ref="V296:V297"/>
    <mergeCell ref="B290:B291"/>
    <mergeCell ref="C290:C291"/>
    <mergeCell ref="D290:D291"/>
    <mergeCell ref="E290:E291"/>
    <mergeCell ref="F290:F291"/>
    <mergeCell ref="U290:U291"/>
    <mergeCell ref="V290:V291"/>
    <mergeCell ref="B292:B293"/>
    <mergeCell ref="C292:C293"/>
    <mergeCell ref="D292:D293"/>
    <mergeCell ref="E292:E293"/>
    <mergeCell ref="F292:F293"/>
    <mergeCell ref="U292:U293"/>
    <mergeCell ref="V292:V293"/>
    <mergeCell ref="H278:H279"/>
    <mergeCell ref="I278:I279"/>
    <mergeCell ref="J278:J279"/>
    <mergeCell ref="K278:K279"/>
    <mergeCell ref="L278:L279"/>
    <mergeCell ref="M278:M279"/>
    <mergeCell ref="N278:N279"/>
    <mergeCell ref="H290:H291"/>
    <mergeCell ref="I290:I291"/>
    <mergeCell ref="J290:J291"/>
    <mergeCell ref="K290:K291"/>
    <mergeCell ref="L290:L291"/>
    <mergeCell ref="M290:M291"/>
    <mergeCell ref="N290:N291"/>
    <mergeCell ref="H292:H293"/>
    <mergeCell ref="B294:B295"/>
    <mergeCell ref="C294:C295"/>
    <mergeCell ref="D294:D295"/>
    <mergeCell ref="E294:E295"/>
    <mergeCell ref="F294:F295"/>
    <mergeCell ref="U294:U295"/>
    <mergeCell ref="V294:V295"/>
    <mergeCell ref="B296:B297"/>
    <mergeCell ref="C296:C297"/>
    <mergeCell ref="D296:D297"/>
    <mergeCell ref="E296:E297"/>
    <mergeCell ref="F296:F297"/>
    <mergeCell ref="C304:C305"/>
    <mergeCell ref="D304:D305"/>
    <mergeCell ref="E304:E305"/>
    <mergeCell ref="F304:F305"/>
    <mergeCell ref="U304:U305"/>
    <mergeCell ref="V304:V305"/>
    <mergeCell ref="B298:B299"/>
    <mergeCell ref="C298:C299"/>
    <mergeCell ref="D298:D299"/>
    <mergeCell ref="E298:E299"/>
    <mergeCell ref="F298:F299"/>
    <mergeCell ref="U298:U299"/>
    <mergeCell ref="V298:V299"/>
    <mergeCell ref="B300:B301"/>
    <mergeCell ref="C300:C301"/>
    <mergeCell ref="D300:D301"/>
    <mergeCell ref="U306:U307"/>
    <mergeCell ref="V306:V307"/>
    <mergeCell ref="B302:B303"/>
    <mergeCell ref="C302:C303"/>
    <mergeCell ref="D302:D303"/>
    <mergeCell ref="E302:E303"/>
    <mergeCell ref="F302:F303"/>
    <mergeCell ref="U302:U303"/>
    <mergeCell ref="V302:V303"/>
    <mergeCell ref="B304:B305"/>
    <mergeCell ref="E300:E301"/>
    <mergeCell ref="F300:F301"/>
    <mergeCell ref="U300:U301"/>
    <mergeCell ref="V300:V301"/>
    <mergeCell ref="H306:H307"/>
    <mergeCell ref="I306:I307"/>
    <mergeCell ref="J306:J307"/>
    <mergeCell ref="K306:K307"/>
    <mergeCell ref="L306:L307"/>
    <mergeCell ref="M306:M307"/>
    <mergeCell ref="N306:N307"/>
  </mergeCells>
  <conditionalFormatting sqref="Q12 O12">
    <cfRule type="notContainsBlanks" dxfId="113" priority="119" stopIfTrue="1">
      <formula>LEN(TRIM(O12))&gt;0</formula>
    </cfRule>
    <cfRule type="cellIs" dxfId="112" priority="120" stopIfTrue="1" operator="lessThan">
      <formula>#REF!</formula>
    </cfRule>
  </conditionalFormatting>
  <conditionalFormatting sqref="P12">
    <cfRule type="notContainsBlanks" dxfId="111" priority="117" stopIfTrue="1">
      <formula>LEN(TRIM(P12))&gt;0</formula>
    </cfRule>
    <cfRule type="cellIs" dxfId="110" priority="118" stopIfTrue="1" operator="lessThan">
      <formula>#REF!</formula>
    </cfRule>
  </conditionalFormatting>
  <conditionalFormatting sqref="Q14 Q16 Q18 Q20 Q22 Q24 Q26 Q28 Q30 Q32 Q34 Q36 Q38 Q40 Q42 Q44 Q46 Q48 Q50 Q52 Q54 Q56 Q58 Q60 Q62 Q64 Q66 Q68 Q70 Q72 Q74 Q76 Q78 Q80 Q82 Q84 Q86 Q88 Q90 Q92 Q94 Q96 Q98 Q100 Q102 Q104 Q106 Q108 Q110 Q112 Q114 Q116 Q118 Q120 Q122 Q124 Q126 Q128 Q130 Q132 Q134 Q136 Q138 Q140 O14 O16 O18 O20 O22 O24 O26 O28 O30 O32 O34 O36 O38 O40 O42 O44 O46 O48 O50 O52 O54 O56 O58 O60 O62 O64 O66 O68 O70 O72 O74 O76 O78 O80 O82 O84 O86 O88 O90 O92 O94 O96 O98 O100 O102 O104 O106 O108 O110 O112 O114 O116 O118 O120 O122 O124 O126 O128 O130 O132 O134 O136 O138 O140">
    <cfRule type="notContainsBlanks" dxfId="109" priority="115" stopIfTrue="1">
      <formula>LEN(TRIM(O14))&gt;0</formula>
    </cfRule>
    <cfRule type="cellIs" dxfId="108" priority="116" stopIfTrue="1" operator="lessThan">
      <formula>#REF!</formula>
    </cfRule>
  </conditionalFormatting>
  <conditionalFormatting sqref="P14 P16 P18 P20 P22 P24 P26 P28 P30 P32 P34 P36 P38 P40 P42 P44 P46 P48 P50 P52 P54 P56 P58 P60 P62 P64 P66 P68 P70 P72 P74 P76 P78 P80 P82 P84 P86 P88 P90 P92 P94 P96 P98 P100 P102 P104 P106 P108 P110 P112 P114 P116 P118 P120 P122 P124 P126 P128 P130 P132 P134 P136 P138 P140">
    <cfRule type="notContainsBlanks" dxfId="107" priority="113" stopIfTrue="1">
      <formula>LEN(TRIM(P14))&gt;0</formula>
    </cfRule>
    <cfRule type="cellIs" dxfId="106" priority="114" stopIfTrue="1" operator="lessThan">
      <formula>#REF!</formula>
    </cfRule>
  </conditionalFormatting>
  <conditionalFormatting sqref="Q159 O159">
    <cfRule type="notContainsBlanks" dxfId="105" priority="110" stopIfTrue="1">
      <formula>LEN(TRIM(O159))&gt;0</formula>
    </cfRule>
    <cfRule type="cellIs" dxfId="104" priority="111" stopIfTrue="1" operator="lessThan">
      <formula>#REF!</formula>
    </cfRule>
  </conditionalFormatting>
  <conditionalFormatting sqref="P159">
    <cfRule type="notContainsBlanks" dxfId="103" priority="108" stopIfTrue="1">
      <formula>LEN(TRIM(P159))&gt;0</formula>
    </cfRule>
    <cfRule type="cellIs" dxfId="102" priority="109" stopIfTrue="1" operator="lessThan">
      <formula>#REF!</formula>
    </cfRule>
  </conditionalFormatting>
  <conditionalFormatting sqref="Q162 O162">
    <cfRule type="notContainsBlanks" dxfId="101" priority="106" stopIfTrue="1">
      <formula>LEN(TRIM(O162))&gt;0</formula>
    </cfRule>
    <cfRule type="cellIs" dxfId="100" priority="107" stopIfTrue="1" operator="lessThan">
      <formula>#REF!</formula>
    </cfRule>
  </conditionalFormatting>
  <conditionalFormatting sqref="P162">
    <cfRule type="notContainsBlanks" dxfId="99" priority="104" stopIfTrue="1">
      <formula>LEN(TRIM(P162))&gt;0</formula>
    </cfRule>
    <cfRule type="cellIs" dxfId="98" priority="105" stopIfTrue="1" operator="lessThan">
      <formula>#REF!</formula>
    </cfRule>
  </conditionalFormatting>
  <conditionalFormatting sqref="Q169 O169">
    <cfRule type="notContainsBlanks" dxfId="97" priority="102" stopIfTrue="1">
      <formula>LEN(TRIM(O169))&gt;0</formula>
    </cfRule>
    <cfRule type="cellIs" dxfId="96" priority="103" stopIfTrue="1" operator="lessThan">
      <formula>#REF!</formula>
    </cfRule>
  </conditionalFormatting>
  <conditionalFormatting sqref="P169">
    <cfRule type="notContainsBlanks" dxfId="95" priority="100" stopIfTrue="1">
      <formula>LEN(TRIM(P169))&gt;0</formula>
    </cfRule>
    <cfRule type="cellIs" dxfId="94" priority="101" stopIfTrue="1" operator="lessThan">
      <formula>#REF!</formula>
    </cfRule>
  </conditionalFormatting>
  <conditionalFormatting sqref="Q172 O172">
    <cfRule type="notContainsBlanks" dxfId="93" priority="98" stopIfTrue="1">
      <formula>LEN(TRIM(O172))&gt;0</formula>
    </cfRule>
    <cfRule type="cellIs" dxfId="92" priority="99" stopIfTrue="1" operator="lessThan">
      <formula>#REF!</formula>
    </cfRule>
  </conditionalFormatting>
  <conditionalFormatting sqref="P172">
    <cfRule type="notContainsBlanks" dxfId="91" priority="96" stopIfTrue="1">
      <formula>LEN(TRIM(P172))&gt;0</formula>
    </cfRule>
    <cfRule type="cellIs" dxfId="90" priority="97" stopIfTrue="1" operator="lessThan">
      <formula>#REF!</formula>
    </cfRule>
  </conditionalFormatting>
  <conditionalFormatting sqref="Q179 O179">
    <cfRule type="notContainsBlanks" dxfId="89" priority="94" stopIfTrue="1">
      <formula>LEN(TRIM(O179))&gt;0</formula>
    </cfRule>
    <cfRule type="cellIs" dxfId="88" priority="95" stopIfTrue="1" operator="lessThan">
      <formula>#REF!</formula>
    </cfRule>
  </conditionalFormatting>
  <conditionalFormatting sqref="P179">
    <cfRule type="notContainsBlanks" dxfId="87" priority="92" stopIfTrue="1">
      <formula>LEN(TRIM(P179))&gt;0</formula>
    </cfRule>
    <cfRule type="cellIs" dxfId="86" priority="93" stopIfTrue="1" operator="lessThan">
      <formula>#REF!</formula>
    </cfRule>
  </conditionalFormatting>
  <conditionalFormatting sqref="Q182 O182">
    <cfRule type="notContainsBlanks" dxfId="85" priority="90" stopIfTrue="1">
      <formula>LEN(TRIM(O182))&gt;0</formula>
    </cfRule>
    <cfRule type="cellIs" dxfId="84" priority="91" stopIfTrue="1" operator="lessThan">
      <formula>#REF!</formula>
    </cfRule>
  </conditionalFormatting>
  <conditionalFormatting sqref="P182">
    <cfRule type="notContainsBlanks" dxfId="83" priority="88" stopIfTrue="1">
      <formula>LEN(TRIM(P182))&gt;0</formula>
    </cfRule>
    <cfRule type="cellIs" dxfId="82" priority="89" stopIfTrue="1" operator="lessThan">
      <formula>#REF!</formula>
    </cfRule>
  </conditionalFormatting>
  <conditionalFormatting sqref="Q189 O189">
    <cfRule type="notContainsBlanks" dxfId="81" priority="86" stopIfTrue="1">
      <formula>LEN(TRIM(O189))&gt;0</formula>
    </cfRule>
    <cfRule type="cellIs" dxfId="80" priority="87" stopIfTrue="1" operator="lessThan">
      <formula>#REF!</formula>
    </cfRule>
  </conditionalFormatting>
  <conditionalFormatting sqref="P189">
    <cfRule type="notContainsBlanks" dxfId="79" priority="84" stopIfTrue="1">
      <formula>LEN(TRIM(P189))&gt;0</formula>
    </cfRule>
    <cfRule type="cellIs" dxfId="78" priority="85" stopIfTrue="1" operator="lessThan">
      <formula>#REF!</formula>
    </cfRule>
  </conditionalFormatting>
  <conditionalFormatting sqref="Q192 O192">
    <cfRule type="notContainsBlanks" dxfId="77" priority="82" stopIfTrue="1">
      <formula>LEN(TRIM(O192))&gt;0</formula>
    </cfRule>
    <cfRule type="cellIs" dxfId="76" priority="83" stopIfTrue="1" operator="lessThan">
      <formula>#REF!</formula>
    </cfRule>
  </conditionalFormatting>
  <conditionalFormatting sqref="P192">
    <cfRule type="notContainsBlanks" dxfId="75" priority="80" stopIfTrue="1">
      <formula>LEN(TRIM(P192))&gt;0</formula>
    </cfRule>
    <cfRule type="cellIs" dxfId="74" priority="81" stopIfTrue="1" operator="lessThan">
      <formula>#REF!</formula>
    </cfRule>
  </conditionalFormatting>
  <conditionalFormatting sqref="Q199 O199">
    <cfRule type="notContainsBlanks" dxfId="73" priority="78" stopIfTrue="1">
      <formula>LEN(TRIM(O199))&gt;0</formula>
    </cfRule>
    <cfRule type="cellIs" dxfId="72" priority="79" stopIfTrue="1" operator="lessThan">
      <formula>#REF!</formula>
    </cfRule>
  </conditionalFormatting>
  <conditionalFormatting sqref="P199">
    <cfRule type="notContainsBlanks" dxfId="71" priority="76" stopIfTrue="1">
      <formula>LEN(TRIM(P199))&gt;0</formula>
    </cfRule>
    <cfRule type="cellIs" dxfId="70" priority="77" stopIfTrue="1" operator="lessThan">
      <formula>#REF!</formula>
    </cfRule>
  </conditionalFormatting>
  <conditionalFormatting sqref="Q202 O202">
    <cfRule type="notContainsBlanks" dxfId="69" priority="74" stopIfTrue="1">
      <formula>LEN(TRIM(O202))&gt;0</formula>
    </cfRule>
    <cfRule type="cellIs" dxfId="68" priority="75" stopIfTrue="1" operator="lessThan">
      <formula>#REF!</formula>
    </cfRule>
  </conditionalFormatting>
  <conditionalFormatting sqref="P202">
    <cfRule type="notContainsBlanks" dxfId="67" priority="72" stopIfTrue="1">
      <formula>LEN(TRIM(P202))&gt;0</formula>
    </cfRule>
    <cfRule type="cellIs" dxfId="66" priority="73" stopIfTrue="1" operator="lessThan">
      <formula>#REF!</formula>
    </cfRule>
  </conditionalFormatting>
  <conditionalFormatting sqref="Q209 O209">
    <cfRule type="notContainsBlanks" dxfId="65" priority="70" stopIfTrue="1">
      <formula>LEN(TRIM(O209))&gt;0</formula>
    </cfRule>
    <cfRule type="cellIs" dxfId="64" priority="71" stopIfTrue="1" operator="lessThan">
      <formula>#REF!</formula>
    </cfRule>
  </conditionalFormatting>
  <conditionalFormatting sqref="P209">
    <cfRule type="notContainsBlanks" dxfId="63" priority="68" stopIfTrue="1">
      <formula>LEN(TRIM(P209))&gt;0</formula>
    </cfRule>
    <cfRule type="cellIs" dxfId="62" priority="69" stopIfTrue="1" operator="lessThan">
      <formula>#REF!</formula>
    </cfRule>
  </conditionalFormatting>
  <conditionalFormatting sqref="Q212 O212">
    <cfRule type="notContainsBlanks" dxfId="61" priority="66" stopIfTrue="1">
      <formula>LEN(TRIM(O212))&gt;0</formula>
    </cfRule>
    <cfRule type="cellIs" dxfId="60" priority="67" stopIfTrue="1" operator="lessThan">
      <formula>#REF!</formula>
    </cfRule>
  </conditionalFormatting>
  <conditionalFormatting sqref="P212">
    <cfRule type="notContainsBlanks" dxfId="59" priority="64" stopIfTrue="1">
      <formula>LEN(TRIM(P212))&gt;0</formula>
    </cfRule>
    <cfRule type="cellIs" dxfId="58" priority="65" stopIfTrue="1" operator="lessThan">
      <formula>#REF!</formula>
    </cfRule>
  </conditionalFormatting>
  <conditionalFormatting sqref="Q219 O219">
    <cfRule type="notContainsBlanks" dxfId="57" priority="62" stopIfTrue="1">
      <formula>LEN(TRIM(O219))&gt;0</formula>
    </cfRule>
    <cfRule type="cellIs" dxfId="56" priority="63" stopIfTrue="1" operator="lessThan">
      <formula>#REF!</formula>
    </cfRule>
  </conditionalFormatting>
  <conditionalFormatting sqref="P219">
    <cfRule type="notContainsBlanks" dxfId="55" priority="60" stopIfTrue="1">
      <formula>LEN(TRIM(P219))&gt;0</formula>
    </cfRule>
    <cfRule type="cellIs" dxfId="54" priority="61" stopIfTrue="1" operator="lessThan">
      <formula>#REF!</formula>
    </cfRule>
  </conditionalFormatting>
  <conditionalFormatting sqref="Q222 O222">
    <cfRule type="notContainsBlanks" dxfId="53" priority="58" stopIfTrue="1">
      <formula>LEN(TRIM(O222))&gt;0</formula>
    </cfRule>
    <cfRule type="cellIs" dxfId="52" priority="59" stopIfTrue="1" operator="lessThan">
      <formula>#REF!</formula>
    </cfRule>
  </conditionalFormatting>
  <conditionalFormatting sqref="P222">
    <cfRule type="notContainsBlanks" dxfId="51" priority="56" stopIfTrue="1">
      <formula>LEN(TRIM(P222))&gt;0</formula>
    </cfRule>
    <cfRule type="cellIs" dxfId="50" priority="57" stopIfTrue="1" operator="lessThan">
      <formula>#REF!</formula>
    </cfRule>
  </conditionalFormatting>
  <conditionalFormatting sqref="Q229 O229">
    <cfRule type="notContainsBlanks" dxfId="49" priority="54" stopIfTrue="1">
      <formula>LEN(TRIM(O229))&gt;0</formula>
    </cfRule>
    <cfRule type="cellIs" dxfId="48" priority="55" stopIfTrue="1" operator="lessThan">
      <formula>#REF!</formula>
    </cfRule>
  </conditionalFormatting>
  <conditionalFormatting sqref="P229">
    <cfRule type="notContainsBlanks" dxfId="47" priority="52" stopIfTrue="1">
      <formula>LEN(TRIM(P229))&gt;0</formula>
    </cfRule>
    <cfRule type="cellIs" dxfId="46" priority="53" stopIfTrue="1" operator="lessThan">
      <formula>#REF!</formula>
    </cfRule>
  </conditionalFormatting>
  <conditionalFormatting sqref="Q232 O232">
    <cfRule type="notContainsBlanks" dxfId="45" priority="50" stopIfTrue="1">
      <formula>LEN(TRIM(O232))&gt;0</formula>
    </cfRule>
    <cfRule type="cellIs" dxfId="44" priority="51" stopIfTrue="1" operator="lessThan">
      <formula>#REF!</formula>
    </cfRule>
  </conditionalFormatting>
  <conditionalFormatting sqref="P232">
    <cfRule type="notContainsBlanks" dxfId="43" priority="48" stopIfTrue="1">
      <formula>LEN(TRIM(P232))&gt;0</formula>
    </cfRule>
    <cfRule type="cellIs" dxfId="42" priority="49" stopIfTrue="1" operator="lessThan">
      <formula>#REF!</formula>
    </cfRule>
  </conditionalFormatting>
  <conditionalFormatting sqref="Q239 O239">
    <cfRule type="notContainsBlanks" dxfId="41" priority="46" stopIfTrue="1">
      <formula>LEN(TRIM(O239))&gt;0</formula>
    </cfRule>
    <cfRule type="cellIs" dxfId="40" priority="47" stopIfTrue="1" operator="lessThan">
      <formula>#REF!</formula>
    </cfRule>
  </conditionalFormatting>
  <conditionalFormatting sqref="P239">
    <cfRule type="notContainsBlanks" dxfId="39" priority="44" stopIfTrue="1">
      <formula>LEN(TRIM(P239))&gt;0</formula>
    </cfRule>
    <cfRule type="cellIs" dxfId="38" priority="45" stopIfTrue="1" operator="lessThan">
      <formula>#REF!</formula>
    </cfRule>
  </conditionalFormatting>
  <conditionalFormatting sqref="Q242 O242">
    <cfRule type="notContainsBlanks" dxfId="37" priority="42" stopIfTrue="1">
      <formula>LEN(TRIM(O242))&gt;0</formula>
    </cfRule>
    <cfRule type="cellIs" dxfId="36" priority="43" stopIfTrue="1" operator="lessThan">
      <formula>#REF!</formula>
    </cfRule>
  </conditionalFormatting>
  <conditionalFormatting sqref="P242">
    <cfRule type="notContainsBlanks" dxfId="35" priority="40" stopIfTrue="1">
      <formula>LEN(TRIM(P242))&gt;0</formula>
    </cfRule>
    <cfRule type="cellIs" dxfId="34" priority="41" stopIfTrue="1" operator="lessThan">
      <formula>#REF!</formula>
    </cfRule>
  </conditionalFormatting>
  <conditionalFormatting sqref="Q249 O249">
    <cfRule type="notContainsBlanks" dxfId="33" priority="38" stopIfTrue="1">
      <formula>LEN(TRIM(O249))&gt;0</formula>
    </cfRule>
    <cfRule type="cellIs" dxfId="32" priority="39" stopIfTrue="1" operator="lessThan">
      <formula>#REF!</formula>
    </cfRule>
  </conditionalFormatting>
  <conditionalFormatting sqref="P249">
    <cfRule type="notContainsBlanks" dxfId="31" priority="36" stopIfTrue="1">
      <formula>LEN(TRIM(P249))&gt;0</formula>
    </cfRule>
    <cfRule type="cellIs" dxfId="30" priority="37" stopIfTrue="1" operator="lessThan">
      <formula>#REF!</formula>
    </cfRule>
  </conditionalFormatting>
  <conditionalFormatting sqref="Q252 O252">
    <cfRule type="notContainsBlanks" dxfId="29" priority="34" stopIfTrue="1">
      <formula>LEN(TRIM(O252))&gt;0</formula>
    </cfRule>
    <cfRule type="cellIs" dxfId="28" priority="35" stopIfTrue="1" operator="lessThan">
      <formula>#REF!</formula>
    </cfRule>
  </conditionalFormatting>
  <conditionalFormatting sqref="P252">
    <cfRule type="notContainsBlanks" dxfId="27" priority="32" stopIfTrue="1">
      <formula>LEN(TRIM(P252))&gt;0</formula>
    </cfRule>
    <cfRule type="cellIs" dxfId="26" priority="33" stopIfTrue="1" operator="lessThan">
      <formula>#REF!</formula>
    </cfRule>
  </conditionalFormatting>
  <conditionalFormatting sqref="Q291 O291">
    <cfRule type="notContainsBlanks" dxfId="25" priority="8" stopIfTrue="1">
      <formula>LEN(TRIM(O291))&gt;0</formula>
    </cfRule>
    <cfRule type="cellIs" dxfId="24" priority="9" stopIfTrue="1" operator="lessThan">
      <formula>#REF!</formula>
    </cfRule>
  </conditionalFormatting>
  <conditionalFormatting sqref="P291">
    <cfRule type="notContainsBlanks" dxfId="23" priority="6" stopIfTrue="1">
      <formula>LEN(TRIM(P291))&gt;0</formula>
    </cfRule>
    <cfRule type="cellIs" dxfId="22" priority="7" stopIfTrue="1" operator="lessThan">
      <formula>#REF!</formula>
    </cfRule>
  </conditionalFormatting>
  <conditionalFormatting sqref="Q293 Q295 Q297 Q299 Q301 Q303 Q305 Q307 O293 O295 O297 O299 O301 O303 O305 O307">
    <cfRule type="notContainsBlanks" dxfId="21" priority="4" stopIfTrue="1">
      <formula>LEN(TRIM(O293))&gt;0</formula>
    </cfRule>
    <cfRule type="cellIs" dxfId="20" priority="5" stopIfTrue="1" operator="lessThan">
      <formula>#REF!</formula>
    </cfRule>
  </conditionalFormatting>
  <conditionalFormatting sqref="P293 P295 P297 P299 P301 P303 P305 P307">
    <cfRule type="notContainsBlanks" dxfId="19" priority="2" stopIfTrue="1">
      <formula>LEN(TRIM(P293))&gt;0</formula>
    </cfRule>
    <cfRule type="cellIs" dxfId="18" priority="3" stopIfTrue="1" operator="lessThan">
      <formula>#REF!</formula>
    </cfRule>
  </conditionalFormatting>
  <conditionalFormatting sqref="H282:K282">
    <cfRule type="expression" dxfId="17" priority="21">
      <formula>H282&lt;&gt;H152</formula>
    </cfRule>
  </conditionalFormatting>
  <conditionalFormatting sqref="O282:Q282">
    <cfRule type="expression" dxfId="16" priority="20">
      <formula>O282&lt;&gt;O152</formula>
    </cfRule>
  </conditionalFormatting>
  <conditionalFormatting sqref="Q267 O267">
    <cfRule type="notContainsBlanks" dxfId="15" priority="18" stopIfTrue="1">
      <formula>LEN(TRIM(O267))&gt;0</formula>
    </cfRule>
    <cfRule type="cellIs" dxfId="14" priority="19" stopIfTrue="1" operator="lessThan">
      <formula>#REF!</formula>
    </cfRule>
  </conditionalFormatting>
  <conditionalFormatting sqref="P267">
    <cfRule type="notContainsBlanks" dxfId="13" priority="16" stopIfTrue="1">
      <formula>LEN(TRIM(P267))&gt;0</formula>
    </cfRule>
    <cfRule type="cellIs" dxfId="12" priority="17" stopIfTrue="1" operator="lessThan">
      <formula>#REF!</formula>
    </cfRule>
  </conditionalFormatting>
  <conditionalFormatting sqref="Q269 Q271 Q273 Q275 Q277 Q279 O269 O271 O273 O275 O277 O279">
    <cfRule type="notContainsBlanks" dxfId="11" priority="14" stopIfTrue="1">
      <formula>LEN(TRIM(O269))&gt;0</formula>
    </cfRule>
    <cfRule type="cellIs" dxfId="10" priority="15" stopIfTrue="1" operator="lessThan">
      <formula>#REF!</formula>
    </cfRule>
  </conditionalFormatting>
  <conditionalFormatting sqref="P269 P271 P273 P275 P277 P279">
    <cfRule type="notContainsBlanks" dxfId="9" priority="12" stopIfTrue="1">
      <formula>LEN(TRIM(P269))&gt;0</formula>
    </cfRule>
    <cfRule type="cellIs" dxfId="8" priority="13" stopIfTrue="1" operator="lessThan">
      <formula>#REF!</formula>
    </cfRule>
  </conditionalFormatting>
  <conditionalFormatting sqref="H310:K310">
    <cfRule type="expression" dxfId="7" priority="11">
      <formula>H310&lt;&gt;H152</formula>
    </cfRule>
  </conditionalFormatting>
  <conditionalFormatting sqref="O310:Q310">
    <cfRule type="expression" dxfId="6" priority="10">
      <formula>O310&lt;&gt;O152</formula>
    </cfRule>
  </conditionalFormatting>
  <dataValidations count="5">
    <dataValidation type="list" allowBlank="1" showInputMessage="1" showErrorMessage="1" sqref="F11:F12 F164:F165 F158:F159">
      <formula1>$X$10:$X$11</formula1>
    </dataValidation>
    <dataValidation type="list" allowBlank="1" showInputMessage="1" showErrorMessage="1" sqref="F13:F140 F290:F307 F266:F279 F254:F255 F251:F252 F248:F249 F244:F245 F241:F242 F238:F239 F234:F235 F231:F232 F228:F229 F224:F225 F221:F222 F218:F219 F214:F215 F211:F212 F208:F209 F204:F205 F201:F202 F198:F199 F194:F195 F191:F192 F188:F189 F184:F185 F181:F182 F178:F179 F174:F175 F171:F172 F168:F169 F161:F162">
      <formula1>$X$18:$X$19</formula1>
    </dataValidation>
    <dataValidation type="list" allowBlank="1" showInputMessage="1" showErrorMessage="1" sqref="F141:F146">
      <formula1>$X$26:$X$27</formula1>
    </dataValidation>
    <dataValidation type="list" allowBlank="1" showInputMessage="1" showErrorMessage="1" sqref="F147:F148">
      <formula1>$X$22:$X$23</formula1>
    </dataValidation>
    <dataValidation type="list" allowBlank="1" showInputMessage="1" showErrorMessage="1" sqref="D13:D140 D254:D255 D248:D249 D244:D245 D241:D242 D238:D239 D234:D235 D231:D232 D228:D229 D224:D225 D221:D222 D218:D219 D214:D215 D211:D212 D208:D209 D204:D205 D201:D202 D198:D199 D194:D195 D191:D192 D188:D189 D184:D185 D181:D182 D178:D179 D174:D175 D171:D172 D168:D169 D161:D162 D251:D252">
      <formula1>$X$13:$X$15</formula1>
    </dataValidation>
  </dataValidations>
  <pageMargins left="0.7" right="0.7" top="0.75" bottom="0.75" header="0.3" footer="0.3"/>
  <pageSetup paperSize="9" scale="24" orientation="portrait" r:id="rId1"/>
  <headerFooter>
    <oddHeader>&amp;R&amp;"Arial,Regular"&amp;11&amp;B&amp;K000000JAVNO</oddHeader>
    <evenHeader>&amp;R&amp;"Arial,Regular"&amp;11&amp;B&amp;K000000JAVNO</evenHeader>
    <firstHeader>&amp;R&amp;"Arial,Regular"&amp;11&amp;B&amp;K000000JAVNO</firstHeader>
  </headerFooter>
  <extLst>
    <ext xmlns:x14="http://schemas.microsoft.com/office/spreadsheetml/2009/9/main" uri="{78C0D931-6437-407d-A8EE-F0AAD7539E65}">
      <x14:conditionalFormattings>
        <x14:conditionalFormatting xmlns:xm="http://schemas.microsoft.com/office/excel/2006/main">
          <x14:cfRule type="expression" priority="121" id="{D514989E-F533-4E44-B26E-9504FDDE9DF5}">
            <xm:f>O152&lt;&gt;'TABELA II'!G33</xm:f>
            <x14:dxf>
              <fill>
                <patternFill>
                  <bgColor rgb="FFFF0000"/>
                </patternFill>
              </fill>
            </x14:dxf>
          </x14:cfRule>
          <xm:sqref>O152:Q152</xm:sqref>
        </x14:conditionalFormatting>
        <x14:conditionalFormatting xmlns:xm="http://schemas.microsoft.com/office/excel/2006/main">
          <x14:cfRule type="expression" priority="112" id="{36E638FA-2ECD-4C12-A418-972C023E15D1}">
            <xm:f>$R$152&lt;&gt;'\\Vstv-file\vstv$\Sekretarijat\Odjel za pravosudnu analitiku i izvjestavanje\Statistika\2024\GODISNJI IZVJESTAJ\1c TAB TUZ 2024\Kantonalna\8 KT Sarajevo\[FIN KT Sa.xlsx]TABELA II'!#REF!</xm:f>
            <x14:dxf>
              <fill>
                <patternFill>
                  <bgColor rgb="FFFF0000"/>
                </patternFill>
              </fill>
            </x14:dxf>
          </x14:cfRule>
          <xm:sqref>R152</xm:sqref>
        </x14:conditionalFormatting>
        <x14:conditionalFormatting xmlns:xm="http://schemas.microsoft.com/office/excel/2006/main">
          <x14:cfRule type="expression" priority="1" id="{73D1D2B2-EC3E-4A62-9A52-060E31D16DC1}">
            <xm:f>H152&lt;&gt;'TABELA II'!B33</xm:f>
            <x14:dxf>
              <fill>
                <patternFill>
                  <bgColor rgb="FFFF0000"/>
                </patternFill>
              </fill>
            </x14:dxf>
          </x14:cfRule>
          <xm:sqref>H152:K152</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89"/>
  <sheetViews>
    <sheetView showGridLines="0" view="pageBreakPreview" zoomScaleNormal="70" zoomScaleSheetLayoutView="100" workbookViewId="0">
      <pane ySplit="6" topLeftCell="A7" activePane="bottomLeft" state="frozen"/>
      <selection activeCell="V77" sqref="V77"/>
      <selection pane="bottomLeft" activeCell="B7" sqref="B7:B8"/>
    </sheetView>
  </sheetViews>
  <sheetFormatPr defaultRowHeight="15" x14ac:dyDescent="0.25"/>
  <cols>
    <col min="1" max="1" width="6.5703125" style="44" customWidth="1"/>
    <col min="2" max="2" width="20.140625" style="44" customWidth="1"/>
    <col min="3" max="3" width="11.140625" style="44" hidden="1" customWidth="1"/>
    <col min="4" max="4" width="21.42578125" style="44" customWidth="1"/>
    <col min="5" max="5" width="15.140625" style="44" customWidth="1"/>
    <col min="6" max="6" width="1.42578125" style="44" hidden="1" customWidth="1"/>
    <col min="7" max="7" width="15.140625" style="44" customWidth="1"/>
    <col min="8" max="8" width="12.28515625" style="64" customWidth="1"/>
    <col min="9" max="9" width="14" style="64" customWidth="1"/>
    <col min="10" max="10" width="15.28515625" style="65" customWidth="1"/>
    <col min="11" max="11" width="12.140625" style="44" customWidth="1"/>
    <col min="12" max="12" width="13.85546875" style="44" customWidth="1"/>
    <col min="13" max="13" width="13.5703125" style="44" customWidth="1"/>
    <col min="14" max="14" width="15.28515625" style="44" customWidth="1"/>
    <col min="15" max="15" width="14.28515625" style="44" customWidth="1"/>
    <col min="16" max="16" width="14.140625" style="44" customWidth="1"/>
    <col min="17" max="21" width="9.140625" style="44" hidden="1" customWidth="1"/>
    <col min="22" max="24" width="9.140625" style="44" customWidth="1"/>
    <col min="25" max="25" width="9.140625" style="44" hidden="1" customWidth="1"/>
    <col min="26" max="16384" width="9.140625" style="44"/>
  </cols>
  <sheetData>
    <row r="1" spans="1:25" s="17" customFormat="1" ht="25.5" customHeight="1" x14ac:dyDescent="0.25">
      <c r="A1" s="15" t="s">
        <v>204</v>
      </c>
      <c r="B1" s="15"/>
      <c r="C1" s="15"/>
      <c r="D1" s="455" t="s">
        <v>269</v>
      </c>
      <c r="E1" s="455"/>
      <c r="F1" s="455"/>
      <c r="G1" s="455"/>
      <c r="H1" s="456"/>
      <c r="I1" s="457"/>
      <c r="J1" s="29"/>
      <c r="K1" s="16">
        <v>2025</v>
      </c>
      <c r="L1" s="30"/>
      <c r="M1" s="30"/>
      <c r="N1" s="30"/>
      <c r="O1" s="30"/>
      <c r="P1" s="30"/>
      <c r="Q1" s="30"/>
      <c r="R1" s="30"/>
      <c r="S1" s="30"/>
      <c r="T1" s="30"/>
    </row>
    <row r="2" spans="1:25" s="17" customFormat="1" ht="25.5" customHeight="1" x14ac:dyDescent="0.25">
      <c r="A2" s="15" t="s">
        <v>44</v>
      </c>
      <c r="B2" s="15"/>
      <c r="C2" s="15"/>
      <c r="D2" s="18" t="s">
        <v>306</v>
      </c>
      <c r="E2" s="30"/>
      <c r="F2" s="29"/>
      <c r="H2" s="30"/>
      <c r="I2" s="29"/>
      <c r="J2" s="29"/>
      <c r="K2" s="243"/>
      <c r="L2" s="30"/>
      <c r="M2" s="30"/>
      <c r="N2" s="30"/>
      <c r="O2" s="30"/>
      <c r="P2" s="30"/>
      <c r="Q2" s="30"/>
      <c r="R2" s="30"/>
      <c r="S2" s="30"/>
      <c r="T2" s="30"/>
    </row>
    <row r="3" spans="1:25" ht="27.75" customHeight="1" thickBot="1" x14ac:dyDescent="0.3">
      <c r="A3" s="15" t="s">
        <v>270</v>
      </c>
      <c r="B3" s="15"/>
      <c r="C3" s="15"/>
      <c r="D3" s="15"/>
      <c r="E3" s="15"/>
      <c r="F3" s="15"/>
      <c r="G3" s="15"/>
      <c r="H3" s="15"/>
      <c r="I3" s="15"/>
      <c r="J3" s="15"/>
      <c r="K3" s="15"/>
      <c r="L3" s="15"/>
      <c r="M3" s="15"/>
      <c r="N3" s="15"/>
      <c r="O3" s="458"/>
      <c r="P3" s="458"/>
    </row>
    <row r="4" spans="1:25" ht="50.1" customHeight="1" x14ac:dyDescent="0.25">
      <c r="A4" s="611" t="s">
        <v>57</v>
      </c>
      <c r="B4" s="770" t="s">
        <v>271</v>
      </c>
      <c r="C4" s="593" t="s">
        <v>58</v>
      </c>
      <c r="D4" s="593" t="s">
        <v>272</v>
      </c>
      <c r="E4" s="593" t="s">
        <v>109</v>
      </c>
      <c r="F4" s="596"/>
      <c r="G4" s="763" t="s">
        <v>191</v>
      </c>
      <c r="H4" s="764"/>
      <c r="I4" s="593" t="s">
        <v>273</v>
      </c>
      <c r="J4" s="765" t="s">
        <v>274</v>
      </c>
      <c r="K4" s="763" t="s">
        <v>275</v>
      </c>
      <c r="L4" s="767"/>
      <c r="M4" s="764"/>
      <c r="N4" s="599" t="s">
        <v>60</v>
      </c>
      <c r="Q4" s="42" t="s">
        <v>61</v>
      </c>
      <c r="R4" s="43" t="s">
        <v>62</v>
      </c>
    </row>
    <row r="5" spans="1:25" ht="50.1" customHeight="1" x14ac:dyDescent="0.25">
      <c r="A5" s="612"/>
      <c r="B5" s="614"/>
      <c r="C5" s="594"/>
      <c r="D5" s="594"/>
      <c r="E5" s="594"/>
      <c r="F5" s="597"/>
      <c r="G5" s="292" t="s">
        <v>63</v>
      </c>
      <c r="H5" s="292" t="s">
        <v>64</v>
      </c>
      <c r="I5" s="594"/>
      <c r="J5" s="766"/>
      <c r="K5" s="454" t="s">
        <v>276</v>
      </c>
      <c r="L5" s="454" t="s">
        <v>66</v>
      </c>
      <c r="M5" s="454" t="s">
        <v>277</v>
      </c>
      <c r="N5" s="600"/>
      <c r="Q5" s="43" t="s">
        <v>68</v>
      </c>
      <c r="R5" s="43" t="s">
        <v>208</v>
      </c>
      <c r="S5" s="43" t="s">
        <v>266</v>
      </c>
      <c r="T5" s="43"/>
    </row>
    <row r="6" spans="1:25" s="422" customFormat="1" ht="11.25" customHeight="1" x14ac:dyDescent="0.2">
      <c r="A6" s="415" t="s">
        <v>0</v>
      </c>
      <c r="B6" s="416" t="s">
        <v>1</v>
      </c>
      <c r="C6" s="416" t="s">
        <v>2</v>
      </c>
      <c r="D6" s="416" t="s">
        <v>2</v>
      </c>
      <c r="E6" s="416" t="s">
        <v>3</v>
      </c>
      <c r="F6" s="416" t="s">
        <v>69</v>
      </c>
      <c r="G6" s="416" t="s">
        <v>6</v>
      </c>
      <c r="H6" s="417" t="s">
        <v>7</v>
      </c>
      <c r="I6" s="417" t="s">
        <v>9</v>
      </c>
      <c r="J6" s="418" t="s">
        <v>10</v>
      </c>
      <c r="K6" s="416" t="s">
        <v>11</v>
      </c>
      <c r="L6" s="416" t="s">
        <v>70</v>
      </c>
      <c r="M6" s="416" t="s">
        <v>71</v>
      </c>
      <c r="N6" s="416" t="s">
        <v>73</v>
      </c>
      <c r="Q6" s="420">
        <v>1</v>
      </c>
      <c r="R6" s="420">
        <v>0.8</v>
      </c>
      <c r="S6" s="420">
        <v>0.7</v>
      </c>
      <c r="T6" s="420">
        <v>0.6</v>
      </c>
      <c r="U6" s="421">
        <v>0.5</v>
      </c>
    </row>
    <row r="7" spans="1:25" ht="15" customHeight="1" x14ac:dyDescent="0.25">
      <c r="A7" s="619">
        <v>1</v>
      </c>
      <c r="B7" s="768"/>
      <c r="C7" s="459"/>
      <c r="D7" s="460"/>
      <c r="E7" s="332" t="s">
        <v>79</v>
      </c>
      <c r="F7" s="333"/>
      <c r="G7" s="334"/>
      <c r="H7" s="334"/>
      <c r="I7" s="335">
        <v>261</v>
      </c>
      <c r="J7" s="335"/>
      <c r="K7" s="148"/>
      <c r="L7" s="148"/>
      <c r="M7" s="55"/>
      <c r="N7" s="493"/>
      <c r="Q7" s="45">
        <v>0.4</v>
      </c>
      <c r="R7" s="45">
        <v>0.3</v>
      </c>
      <c r="S7" s="45">
        <v>0.2</v>
      </c>
      <c r="T7" s="51" t="s">
        <v>80</v>
      </c>
      <c r="Y7" s="44">
        <f t="shared" ref="Y7:Y15" si="0">H7-G7</f>
        <v>0</v>
      </c>
    </row>
    <row r="8" spans="1:25" ht="15" customHeight="1" thickBot="1" x14ac:dyDescent="0.3">
      <c r="A8" s="620"/>
      <c r="B8" s="769"/>
      <c r="C8" s="461"/>
      <c r="D8" s="462">
        <f>D7</f>
        <v>0</v>
      </c>
      <c r="E8" s="463" t="str">
        <f>E7</f>
        <v>Glavni tužilac</v>
      </c>
      <c r="F8" s="337"/>
      <c r="G8" s="339"/>
      <c r="H8" s="339"/>
      <c r="I8" s="340">
        <v>261</v>
      </c>
      <c r="J8" s="340"/>
      <c r="K8" s="150"/>
      <c r="L8" s="150"/>
      <c r="M8" s="151"/>
      <c r="N8" s="494"/>
      <c r="Q8" s="43"/>
      <c r="R8" s="43"/>
      <c r="S8" s="43"/>
      <c r="T8" s="43"/>
      <c r="Y8" s="44">
        <f t="shared" si="0"/>
        <v>0</v>
      </c>
    </row>
    <row r="9" spans="1:25" ht="15" customHeight="1" thickTop="1" x14ac:dyDescent="0.25">
      <c r="A9" s="344">
        <v>2</v>
      </c>
      <c r="B9" s="379"/>
      <c r="C9" s="380"/>
      <c r="D9" s="381"/>
      <c r="E9" s="331"/>
      <c r="F9" s="464" t="str">
        <f t="shared" ref="F9:F72" si="1">IF(E9="Tužilac",1,"")</f>
        <v/>
      </c>
      <c r="G9" s="334"/>
      <c r="H9" s="334"/>
      <c r="I9" s="141">
        <v>261</v>
      </c>
      <c r="J9" s="166"/>
      <c r="K9" s="144"/>
      <c r="L9" s="144"/>
      <c r="M9" s="145" t="str">
        <f>IF(K9="","",L9/K9)</f>
        <v/>
      </c>
      <c r="N9" s="153" t="str">
        <f>IF(M9="","",IF(E9="Tužilac",IF(M9&gt;0.94,40,IF(M9&gt;0.9,35,IF(M9&gt;0.8,30,IF(M9&gt;0.7,20,IF(M9&gt;0.6,10,IF(M9&gt;0.5,5,0)))))),IF(M9&gt;0.94,20,IF(M9&gt;0.9,18,IF(M9&gt;0.8,14,IF(M9&gt;0.7,10,IF(M9&gt;0.6,8,IF(M9&gt;0.5,4,0))))))))</f>
        <v/>
      </c>
      <c r="Q9" s="43"/>
      <c r="R9" s="43"/>
      <c r="S9" s="43"/>
      <c r="T9" s="43"/>
      <c r="Y9" s="44">
        <f t="shared" si="0"/>
        <v>0</v>
      </c>
    </row>
    <row r="10" spans="1:25" ht="15" customHeight="1" x14ac:dyDescent="0.25">
      <c r="A10" s="344">
        <v>3</v>
      </c>
      <c r="B10" s="46"/>
      <c r="C10" s="158"/>
      <c r="D10" s="47"/>
      <c r="E10" s="331"/>
      <c r="F10" s="159" t="str">
        <f t="shared" si="1"/>
        <v/>
      </c>
      <c r="G10" s="334"/>
      <c r="H10" s="334"/>
      <c r="I10" s="139">
        <v>261</v>
      </c>
      <c r="J10" s="167"/>
      <c r="K10" s="53"/>
      <c r="L10" s="53"/>
      <c r="M10" s="50" t="str">
        <f t="shared" ref="M10:M72" si="2">IF(K10="","",L10/K10)</f>
        <v/>
      </c>
      <c r="N10" s="153" t="str">
        <f t="shared" ref="N10:N73" si="3">IF(M10="","",IF(E10="Tužilac",IF(M10&gt;0.94,40,IF(M10&gt;0.9,35,IF(M10&gt;0.8,30,IF(M10&gt;0.7,20,IF(M10&gt;0.6,10,IF(M10&gt;0.5,5,0)))))),IF(M10&gt;0.94,20,IF(M10&gt;0.9,18,IF(M10&gt;0.8,14,IF(M10&gt;0.7,10,IF(M10&gt;0.6,8,IF(M10&gt;0.5,4,0))))))))</f>
        <v/>
      </c>
      <c r="Q10" s="43"/>
      <c r="R10" s="43"/>
      <c r="S10" s="43"/>
      <c r="T10" s="43"/>
      <c r="Y10" s="44">
        <f t="shared" si="0"/>
        <v>0</v>
      </c>
    </row>
    <row r="11" spans="1:25" ht="15" customHeight="1" x14ac:dyDescent="0.25">
      <c r="A11" s="344">
        <v>4</v>
      </c>
      <c r="B11" s="377"/>
      <c r="C11" s="158"/>
      <c r="D11" s="378"/>
      <c r="E11" s="331"/>
      <c r="F11" s="159" t="str">
        <f t="shared" si="1"/>
        <v/>
      </c>
      <c r="G11" s="334"/>
      <c r="H11" s="334"/>
      <c r="I11" s="139">
        <v>261</v>
      </c>
      <c r="J11" s="167"/>
      <c r="K11" s="53"/>
      <c r="L11" s="53"/>
      <c r="M11" s="50" t="str">
        <f t="shared" si="2"/>
        <v/>
      </c>
      <c r="N11" s="153" t="str">
        <f t="shared" si="3"/>
        <v/>
      </c>
      <c r="Q11" s="45"/>
      <c r="R11" s="45"/>
      <c r="S11" s="43"/>
      <c r="T11" s="43"/>
      <c r="Y11" s="44">
        <f t="shared" si="0"/>
        <v>0</v>
      </c>
    </row>
    <row r="12" spans="1:25" ht="15" customHeight="1" x14ac:dyDescent="0.25">
      <c r="A12" s="344">
        <v>5</v>
      </c>
      <c r="B12" s="46"/>
      <c r="C12" s="157"/>
      <c r="D12" s="47"/>
      <c r="E12" s="331"/>
      <c r="F12" s="159" t="str">
        <f t="shared" si="1"/>
        <v/>
      </c>
      <c r="G12" s="334"/>
      <c r="H12" s="334"/>
      <c r="I12" s="139">
        <v>261</v>
      </c>
      <c r="J12" s="167"/>
      <c r="K12" s="53"/>
      <c r="L12" s="53"/>
      <c r="M12" s="50" t="str">
        <f t="shared" si="2"/>
        <v/>
      </c>
      <c r="N12" s="153" t="str">
        <f t="shared" si="3"/>
        <v/>
      </c>
      <c r="Q12" s="45"/>
      <c r="R12" s="45"/>
      <c r="S12" s="43"/>
      <c r="T12" s="43"/>
      <c r="Y12" s="44">
        <f t="shared" si="0"/>
        <v>0</v>
      </c>
    </row>
    <row r="13" spans="1:25" ht="15" customHeight="1" x14ac:dyDescent="0.25">
      <c r="A13" s="344">
        <v>6</v>
      </c>
      <c r="B13" s="377"/>
      <c r="C13" s="158"/>
      <c r="D13" s="378"/>
      <c r="E13" s="331"/>
      <c r="F13" s="159" t="str">
        <f t="shared" si="1"/>
        <v/>
      </c>
      <c r="G13" s="334"/>
      <c r="H13" s="334"/>
      <c r="I13" s="139">
        <v>261</v>
      </c>
      <c r="J13" s="167"/>
      <c r="K13" s="53"/>
      <c r="L13" s="53"/>
      <c r="M13" s="50" t="str">
        <f t="shared" si="2"/>
        <v/>
      </c>
      <c r="N13" s="153" t="str">
        <f t="shared" si="3"/>
        <v/>
      </c>
      <c r="Q13" s="45"/>
      <c r="R13" s="45"/>
      <c r="S13" s="43"/>
      <c r="T13" s="43"/>
      <c r="Y13" s="44">
        <f t="shared" si="0"/>
        <v>0</v>
      </c>
    </row>
    <row r="14" spans="1:25" ht="15" customHeight="1" x14ac:dyDescent="0.25">
      <c r="A14" s="344">
        <v>7</v>
      </c>
      <c r="B14" s="377"/>
      <c r="C14" s="158"/>
      <c r="D14" s="378"/>
      <c r="E14" s="331"/>
      <c r="F14" s="159" t="str">
        <f t="shared" si="1"/>
        <v/>
      </c>
      <c r="G14" s="334"/>
      <c r="H14" s="334"/>
      <c r="I14" s="139">
        <v>261</v>
      </c>
      <c r="J14" s="167"/>
      <c r="K14" s="53"/>
      <c r="L14" s="53"/>
      <c r="M14" s="50" t="str">
        <f t="shared" si="2"/>
        <v/>
      </c>
      <c r="N14" s="153" t="str">
        <f t="shared" si="3"/>
        <v/>
      </c>
      <c r="Q14" s="45"/>
      <c r="R14" s="51"/>
      <c r="S14" s="43"/>
      <c r="T14" s="43"/>
      <c r="Y14" s="44">
        <f t="shared" si="0"/>
        <v>0</v>
      </c>
    </row>
    <row r="15" spans="1:25" ht="15" customHeight="1" x14ac:dyDescent="0.25">
      <c r="A15" s="344">
        <v>8</v>
      </c>
      <c r="B15" s="377"/>
      <c r="C15" s="158"/>
      <c r="D15" s="378"/>
      <c r="E15" s="331"/>
      <c r="F15" s="159" t="str">
        <f t="shared" si="1"/>
        <v/>
      </c>
      <c r="G15" s="334"/>
      <c r="H15" s="334"/>
      <c r="I15" s="139">
        <v>261</v>
      </c>
      <c r="J15" s="167"/>
      <c r="K15" s="53"/>
      <c r="L15" s="53"/>
      <c r="M15" s="50" t="str">
        <f t="shared" si="2"/>
        <v/>
      </c>
      <c r="N15" s="153" t="str">
        <f t="shared" si="3"/>
        <v/>
      </c>
      <c r="Q15" s="45"/>
      <c r="R15" s="51"/>
      <c r="S15" s="43"/>
      <c r="T15" s="43"/>
      <c r="Y15" s="44">
        <f t="shared" si="0"/>
        <v>0</v>
      </c>
    </row>
    <row r="16" spans="1:25" ht="15" customHeight="1" x14ac:dyDescent="0.25">
      <c r="A16" s="344">
        <v>9</v>
      </c>
      <c r="B16" s="377"/>
      <c r="C16" s="158"/>
      <c r="D16" s="378"/>
      <c r="E16" s="331"/>
      <c r="F16" s="159" t="str">
        <f t="shared" si="1"/>
        <v/>
      </c>
      <c r="G16" s="334"/>
      <c r="H16" s="334"/>
      <c r="I16" s="139">
        <v>261</v>
      </c>
      <c r="J16" s="167"/>
      <c r="K16" s="53"/>
      <c r="L16" s="53"/>
      <c r="M16" s="50" t="str">
        <f t="shared" si="2"/>
        <v/>
      </c>
      <c r="N16" s="153" t="str">
        <f t="shared" si="3"/>
        <v/>
      </c>
      <c r="Q16" s="45"/>
      <c r="R16" s="51"/>
      <c r="S16" s="43"/>
      <c r="T16" s="43"/>
    </row>
    <row r="17" spans="1:20" ht="15" customHeight="1" x14ac:dyDescent="0.25">
      <c r="A17" s="344">
        <v>10</v>
      </c>
      <c r="B17" s="377"/>
      <c r="C17" s="158"/>
      <c r="D17" s="378"/>
      <c r="E17" s="331"/>
      <c r="F17" s="159" t="str">
        <f t="shared" si="1"/>
        <v/>
      </c>
      <c r="G17" s="334"/>
      <c r="H17" s="334"/>
      <c r="I17" s="139">
        <v>261</v>
      </c>
      <c r="J17" s="167"/>
      <c r="K17" s="53"/>
      <c r="L17" s="53"/>
      <c r="M17" s="50" t="str">
        <f t="shared" si="2"/>
        <v/>
      </c>
      <c r="N17" s="153" t="str">
        <f t="shared" si="3"/>
        <v/>
      </c>
      <c r="Q17" s="45"/>
      <c r="R17" s="51"/>
      <c r="S17" s="43"/>
      <c r="T17" s="43"/>
    </row>
    <row r="18" spans="1:20" ht="15" customHeight="1" x14ac:dyDescent="0.25">
      <c r="A18" s="344">
        <v>11</v>
      </c>
      <c r="B18" s="377"/>
      <c r="C18" s="158"/>
      <c r="D18" s="378"/>
      <c r="E18" s="331"/>
      <c r="F18" s="159" t="str">
        <f t="shared" si="1"/>
        <v/>
      </c>
      <c r="G18" s="334"/>
      <c r="H18" s="334"/>
      <c r="I18" s="139">
        <v>261</v>
      </c>
      <c r="J18" s="167"/>
      <c r="K18" s="53"/>
      <c r="L18" s="53"/>
      <c r="M18" s="50" t="str">
        <f t="shared" si="2"/>
        <v/>
      </c>
      <c r="N18" s="153" t="str">
        <f t="shared" si="3"/>
        <v/>
      </c>
      <c r="Q18" s="45"/>
      <c r="R18" s="51"/>
      <c r="S18" s="43"/>
      <c r="T18" s="43"/>
    </row>
    <row r="19" spans="1:20" ht="15" customHeight="1" x14ac:dyDescent="0.25">
      <c r="A19" s="344">
        <v>12</v>
      </c>
      <c r="B19" s="377"/>
      <c r="C19" s="158"/>
      <c r="D19" s="378"/>
      <c r="E19" s="331"/>
      <c r="F19" s="159" t="str">
        <f t="shared" si="1"/>
        <v/>
      </c>
      <c r="G19" s="334"/>
      <c r="H19" s="334"/>
      <c r="I19" s="139">
        <v>261</v>
      </c>
      <c r="J19" s="167"/>
      <c r="K19" s="53"/>
      <c r="L19" s="53"/>
      <c r="M19" s="50" t="str">
        <f t="shared" si="2"/>
        <v/>
      </c>
      <c r="N19" s="153" t="str">
        <f t="shared" si="3"/>
        <v/>
      </c>
      <c r="Q19" s="45"/>
      <c r="R19" s="51"/>
      <c r="S19" s="43"/>
      <c r="T19" s="43"/>
    </row>
    <row r="20" spans="1:20" ht="15" customHeight="1" x14ac:dyDescent="0.25">
      <c r="A20" s="344">
        <v>13</v>
      </c>
      <c r="B20" s="377"/>
      <c r="C20" s="158"/>
      <c r="D20" s="378"/>
      <c r="E20" s="331"/>
      <c r="F20" s="159" t="str">
        <f t="shared" si="1"/>
        <v/>
      </c>
      <c r="G20" s="334"/>
      <c r="H20" s="334"/>
      <c r="I20" s="139">
        <v>261</v>
      </c>
      <c r="J20" s="167"/>
      <c r="K20" s="53"/>
      <c r="L20" s="53"/>
      <c r="M20" s="50" t="str">
        <f t="shared" si="2"/>
        <v/>
      </c>
      <c r="N20" s="153" t="str">
        <f t="shared" si="3"/>
        <v/>
      </c>
      <c r="Q20" s="45"/>
      <c r="R20" s="51"/>
      <c r="S20" s="43"/>
      <c r="T20" s="43"/>
    </row>
    <row r="21" spans="1:20" ht="15" customHeight="1" x14ac:dyDescent="0.25">
      <c r="A21" s="344">
        <v>14</v>
      </c>
      <c r="B21" s="377"/>
      <c r="C21" s="158"/>
      <c r="D21" s="378"/>
      <c r="E21" s="331"/>
      <c r="F21" s="159" t="str">
        <f t="shared" si="1"/>
        <v/>
      </c>
      <c r="G21" s="334"/>
      <c r="H21" s="334"/>
      <c r="I21" s="139">
        <v>261</v>
      </c>
      <c r="J21" s="167"/>
      <c r="K21" s="53"/>
      <c r="L21" s="53"/>
      <c r="M21" s="50" t="str">
        <f t="shared" si="2"/>
        <v/>
      </c>
      <c r="N21" s="153" t="str">
        <f t="shared" si="3"/>
        <v/>
      </c>
      <c r="Q21" s="45"/>
      <c r="R21" s="51"/>
      <c r="S21" s="43"/>
      <c r="T21" s="43"/>
    </row>
    <row r="22" spans="1:20" ht="15" customHeight="1" x14ac:dyDescent="0.25">
      <c r="A22" s="344">
        <v>15</v>
      </c>
      <c r="B22" s="377"/>
      <c r="C22" s="158"/>
      <c r="D22" s="378"/>
      <c r="E22" s="331"/>
      <c r="F22" s="159" t="str">
        <f t="shared" si="1"/>
        <v/>
      </c>
      <c r="G22" s="334"/>
      <c r="H22" s="334"/>
      <c r="I22" s="139">
        <v>261</v>
      </c>
      <c r="J22" s="167"/>
      <c r="K22" s="53"/>
      <c r="L22" s="53"/>
      <c r="M22" s="50" t="str">
        <f t="shared" si="2"/>
        <v/>
      </c>
      <c r="N22" s="153" t="str">
        <f t="shared" si="3"/>
        <v/>
      </c>
      <c r="Q22" s="45"/>
      <c r="R22" s="51"/>
      <c r="S22" s="43"/>
      <c r="T22" s="43"/>
    </row>
    <row r="23" spans="1:20" ht="15" customHeight="1" x14ac:dyDescent="0.25">
      <c r="A23" s="344">
        <v>16</v>
      </c>
      <c r="B23" s="46"/>
      <c r="C23" s="157"/>
      <c r="D23" s="47"/>
      <c r="E23" s="331"/>
      <c r="F23" s="159" t="str">
        <f t="shared" si="1"/>
        <v/>
      </c>
      <c r="G23" s="254"/>
      <c r="H23" s="254"/>
      <c r="I23" s="139">
        <v>261</v>
      </c>
      <c r="J23" s="167"/>
      <c r="K23" s="53"/>
      <c r="L23" s="53"/>
      <c r="M23" s="50" t="str">
        <f t="shared" si="2"/>
        <v/>
      </c>
      <c r="N23" s="153" t="str">
        <f t="shared" si="3"/>
        <v/>
      </c>
      <c r="Q23" s="45"/>
      <c r="R23" s="51"/>
      <c r="S23" s="43"/>
      <c r="T23" s="43"/>
    </row>
    <row r="24" spans="1:20" ht="15" customHeight="1" x14ac:dyDescent="0.25">
      <c r="A24" s="344">
        <v>17</v>
      </c>
      <c r="B24" s="46"/>
      <c r="C24" s="157"/>
      <c r="D24" s="47"/>
      <c r="E24" s="331"/>
      <c r="F24" s="159" t="str">
        <f t="shared" si="1"/>
        <v/>
      </c>
      <c r="G24" s="254"/>
      <c r="H24" s="254"/>
      <c r="I24" s="139">
        <v>261</v>
      </c>
      <c r="J24" s="167"/>
      <c r="K24" s="53"/>
      <c r="L24" s="53"/>
      <c r="M24" s="50" t="str">
        <f t="shared" si="2"/>
        <v/>
      </c>
      <c r="N24" s="153" t="str">
        <f t="shared" si="3"/>
        <v/>
      </c>
      <c r="Q24" s="45"/>
      <c r="R24" s="51"/>
      <c r="S24" s="43"/>
      <c r="T24" s="43"/>
    </row>
    <row r="25" spans="1:20" ht="15" customHeight="1" x14ac:dyDescent="0.25">
      <c r="A25" s="344">
        <v>18</v>
      </c>
      <c r="B25" s="46"/>
      <c r="C25" s="157"/>
      <c r="D25" s="47"/>
      <c r="E25" s="331"/>
      <c r="F25" s="159" t="str">
        <f t="shared" si="1"/>
        <v/>
      </c>
      <c r="G25" s="254"/>
      <c r="H25" s="254"/>
      <c r="I25" s="139">
        <v>261</v>
      </c>
      <c r="J25" s="167"/>
      <c r="K25" s="53"/>
      <c r="L25" s="53"/>
      <c r="M25" s="50" t="str">
        <f t="shared" si="2"/>
        <v/>
      </c>
      <c r="N25" s="153" t="str">
        <f t="shared" si="3"/>
        <v/>
      </c>
      <c r="Q25" s="45"/>
      <c r="R25" s="51"/>
      <c r="S25" s="43"/>
      <c r="T25" s="43"/>
    </row>
    <row r="26" spans="1:20" ht="15" customHeight="1" x14ac:dyDescent="0.25">
      <c r="A26" s="344">
        <v>19</v>
      </c>
      <c r="B26" s="46"/>
      <c r="C26" s="157"/>
      <c r="D26" s="47"/>
      <c r="E26" s="331"/>
      <c r="F26" s="159" t="str">
        <f t="shared" si="1"/>
        <v/>
      </c>
      <c r="G26" s="254"/>
      <c r="H26" s="254"/>
      <c r="I26" s="139">
        <v>261</v>
      </c>
      <c r="J26" s="167"/>
      <c r="K26" s="53"/>
      <c r="L26" s="53"/>
      <c r="M26" s="50" t="str">
        <f t="shared" si="2"/>
        <v/>
      </c>
      <c r="N26" s="153" t="str">
        <f t="shared" si="3"/>
        <v/>
      </c>
      <c r="Q26" s="45"/>
      <c r="R26" s="51"/>
      <c r="S26" s="43"/>
      <c r="T26" s="43"/>
    </row>
    <row r="27" spans="1:20" ht="15" customHeight="1" x14ac:dyDescent="0.25">
      <c r="A27" s="344">
        <v>20</v>
      </c>
      <c r="B27" s="46"/>
      <c r="C27" s="157"/>
      <c r="D27" s="47"/>
      <c r="E27" s="331"/>
      <c r="F27" s="159" t="str">
        <f t="shared" si="1"/>
        <v/>
      </c>
      <c r="G27" s="254"/>
      <c r="H27" s="254"/>
      <c r="I27" s="139">
        <v>261</v>
      </c>
      <c r="J27" s="167"/>
      <c r="K27" s="53"/>
      <c r="L27" s="53"/>
      <c r="M27" s="50" t="str">
        <f t="shared" si="2"/>
        <v/>
      </c>
      <c r="N27" s="153" t="str">
        <f t="shared" si="3"/>
        <v/>
      </c>
      <c r="Q27" s="45"/>
      <c r="R27" s="51"/>
      <c r="S27" s="43"/>
      <c r="T27" s="43"/>
    </row>
    <row r="28" spans="1:20" ht="15" customHeight="1" x14ac:dyDescent="0.25">
      <c r="A28" s="344">
        <v>21</v>
      </c>
      <c r="B28" s="46"/>
      <c r="C28" s="157"/>
      <c r="D28" s="47"/>
      <c r="E28" s="331"/>
      <c r="F28" s="159" t="str">
        <f t="shared" si="1"/>
        <v/>
      </c>
      <c r="G28" s="254"/>
      <c r="H28" s="254"/>
      <c r="I28" s="139">
        <v>261</v>
      </c>
      <c r="J28" s="167"/>
      <c r="K28" s="53"/>
      <c r="L28" s="53"/>
      <c r="M28" s="50" t="str">
        <f t="shared" si="2"/>
        <v/>
      </c>
      <c r="N28" s="153" t="str">
        <f t="shared" si="3"/>
        <v/>
      </c>
      <c r="Q28" s="45"/>
      <c r="R28" s="51"/>
      <c r="S28" s="43"/>
      <c r="T28" s="43"/>
    </row>
    <row r="29" spans="1:20" ht="15" customHeight="1" x14ac:dyDescent="0.25">
      <c r="A29" s="344">
        <v>22</v>
      </c>
      <c r="B29" s="46"/>
      <c r="C29" s="157"/>
      <c r="D29" s="47"/>
      <c r="E29" s="331"/>
      <c r="F29" s="159" t="str">
        <f t="shared" si="1"/>
        <v/>
      </c>
      <c r="G29" s="254"/>
      <c r="H29" s="254"/>
      <c r="I29" s="139">
        <v>261</v>
      </c>
      <c r="J29" s="167"/>
      <c r="K29" s="53"/>
      <c r="L29" s="53"/>
      <c r="M29" s="50" t="str">
        <f t="shared" si="2"/>
        <v/>
      </c>
      <c r="N29" s="153" t="str">
        <f t="shared" si="3"/>
        <v/>
      </c>
      <c r="Q29" s="45"/>
      <c r="R29" s="51"/>
      <c r="S29" s="43"/>
      <c r="T29" s="43"/>
    </row>
    <row r="30" spans="1:20" ht="15" customHeight="1" x14ac:dyDescent="0.25">
      <c r="A30" s="344">
        <v>23</v>
      </c>
      <c r="B30" s="46"/>
      <c r="C30" s="157"/>
      <c r="D30" s="47"/>
      <c r="E30" s="331"/>
      <c r="F30" s="159" t="str">
        <f t="shared" si="1"/>
        <v/>
      </c>
      <c r="G30" s="254"/>
      <c r="H30" s="254"/>
      <c r="I30" s="139">
        <v>261</v>
      </c>
      <c r="J30" s="167"/>
      <c r="K30" s="53"/>
      <c r="L30" s="53"/>
      <c r="M30" s="50" t="str">
        <f t="shared" si="2"/>
        <v/>
      </c>
      <c r="N30" s="153" t="str">
        <f t="shared" si="3"/>
        <v/>
      </c>
      <c r="Q30" s="45"/>
      <c r="R30" s="51"/>
      <c r="S30" s="43"/>
      <c r="T30" s="43"/>
    </row>
    <row r="31" spans="1:20" ht="15" customHeight="1" x14ac:dyDescent="0.25">
      <c r="A31" s="344">
        <v>24</v>
      </c>
      <c r="B31" s="46"/>
      <c r="C31" s="157"/>
      <c r="D31" s="47"/>
      <c r="E31" s="331"/>
      <c r="F31" s="159" t="str">
        <f t="shared" si="1"/>
        <v/>
      </c>
      <c r="G31" s="254"/>
      <c r="H31" s="254"/>
      <c r="I31" s="139">
        <v>261</v>
      </c>
      <c r="J31" s="167"/>
      <c r="K31" s="53"/>
      <c r="L31" s="53"/>
      <c r="M31" s="50" t="str">
        <f t="shared" si="2"/>
        <v/>
      </c>
      <c r="N31" s="153" t="str">
        <f t="shared" si="3"/>
        <v/>
      </c>
      <c r="Q31" s="45"/>
      <c r="R31" s="51"/>
      <c r="S31" s="43"/>
      <c r="T31" s="43"/>
    </row>
    <row r="32" spans="1:20" ht="15" customHeight="1" x14ac:dyDescent="0.25">
      <c r="A32" s="344">
        <v>25</v>
      </c>
      <c r="B32" s="46"/>
      <c r="C32" s="157"/>
      <c r="D32" s="47"/>
      <c r="E32" s="331"/>
      <c r="F32" s="159" t="str">
        <f t="shared" si="1"/>
        <v/>
      </c>
      <c r="G32" s="254"/>
      <c r="H32" s="254"/>
      <c r="I32" s="139">
        <v>261</v>
      </c>
      <c r="J32" s="167"/>
      <c r="K32" s="53"/>
      <c r="L32" s="53"/>
      <c r="M32" s="50" t="str">
        <f t="shared" si="2"/>
        <v/>
      </c>
      <c r="N32" s="153" t="str">
        <f t="shared" si="3"/>
        <v/>
      </c>
      <c r="Q32" s="45"/>
      <c r="R32" s="51"/>
      <c r="S32" s="43"/>
      <c r="T32" s="43"/>
    </row>
    <row r="33" spans="1:20" ht="15" customHeight="1" x14ac:dyDescent="0.25">
      <c r="A33" s="344">
        <v>26</v>
      </c>
      <c r="B33" s="46"/>
      <c r="C33" s="157"/>
      <c r="D33" s="47"/>
      <c r="E33" s="331"/>
      <c r="F33" s="159" t="str">
        <f t="shared" si="1"/>
        <v/>
      </c>
      <c r="G33" s="254"/>
      <c r="H33" s="254"/>
      <c r="I33" s="139">
        <v>261</v>
      </c>
      <c r="J33" s="167"/>
      <c r="K33" s="53"/>
      <c r="L33" s="53"/>
      <c r="M33" s="50" t="str">
        <f t="shared" si="2"/>
        <v/>
      </c>
      <c r="N33" s="153" t="str">
        <f t="shared" si="3"/>
        <v/>
      </c>
      <c r="Q33" s="45"/>
      <c r="R33" s="51"/>
      <c r="S33" s="43"/>
      <c r="T33" s="43"/>
    </row>
    <row r="34" spans="1:20" ht="15" customHeight="1" x14ac:dyDescent="0.25">
      <c r="A34" s="344">
        <v>27</v>
      </c>
      <c r="B34" s="46"/>
      <c r="C34" s="157"/>
      <c r="D34" s="47"/>
      <c r="E34" s="331"/>
      <c r="F34" s="159" t="str">
        <f t="shared" si="1"/>
        <v/>
      </c>
      <c r="G34" s="254"/>
      <c r="H34" s="254"/>
      <c r="I34" s="139">
        <v>261</v>
      </c>
      <c r="J34" s="167"/>
      <c r="K34" s="53"/>
      <c r="L34" s="53"/>
      <c r="M34" s="50" t="str">
        <f t="shared" si="2"/>
        <v/>
      </c>
      <c r="N34" s="153" t="str">
        <f t="shared" si="3"/>
        <v/>
      </c>
      <c r="Q34" s="45"/>
      <c r="R34" s="51"/>
      <c r="S34" s="43"/>
      <c r="T34" s="43"/>
    </row>
    <row r="35" spans="1:20" ht="15" customHeight="1" x14ac:dyDescent="0.25">
      <c r="A35" s="344">
        <v>28</v>
      </c>
      <c r="B35" s="46"/>
      <c r="C35" s="157"/>
      <c r="D35" s="47"/>
      <c r="E35" s="331"/>
      <c r="F35" s="159" t="str">
        <f t="shared" si="1"/>
        <v/>
      </c>
      <c r="G35" s="254"/>
      <c r="H35" s="254"/>
      <c r="I35" s="139">
        <v>261</v>
      </c>
      <c r="J35" s="167"/>
      <c r="K35" s="53"/>
      <c r="L35" s="53"/>
      <c r="M35" s="50" t="str">
        <f t="shared" si="2"/>
        <v/>
      </c>
      <c r="N35" s="153" t="str">
        <f t="shared" si="3"/>
        <v/>
      </c>
      <c r="Q35" s="45"/>
      <c r="R35" s="51"/>
      <c r="S35" s="43"/>
      <c r="T35" s="43"/>
    </row>
    <row r="36" spans="1:20" ht="15" customHeight="1" x14ac:dyDescent="0.25">
      <c r="A36" s="344">
        <v>29</v>
      </c>
      <c r="B36" s="46"/>
      <c r="C36" s="157"/>
      <c r="D36" s="47"/>
      <c r="E36" s="331"/>
      <c r="F36" s="159" t="str">
        <f t="shared" si="1"/>
        <v/>
      </c>
      <c r="G36" s="254"/>
      <c r="H36" s="254"/>
      <c r="I36" s="139">
        <v>261</v>
      </c>
      <c r="J36" s="167"/>
      <c r="K36" s="53"/>
      <c r="L36" s="53"/>
      <c r="M36" s="50" t="str">
        <f t="shared" si="2"/>
        <v/>
      </c>
      <c r="N36" s="153" t="str">
        <f t="shared" si="3"/>
        <v/>
      </c>
      <c r="Q36" s="45"/>
      <c r="R36" s="51"/>
      <c r="S36" s="43"/>
      <c r="T36" s="43"/>
    </row>
    <row r="37" spans="1:20" ht="15" customHeight="1" x14ac:dyDescent="0.25">
      <c r="A37" s="344">
        <v>30</v>
      </c>
      <c r="B37" s="46"/>
      <c r="C37" s="157"/>
      <c r="D37" s="47"/>
      <c r="E37" s="331"/>
      <c r="F37" s="159" t="str">
        <f t="shared" si="1"/>
        <v/>
      </c>
      <c r="G37" s="254"/>
      <c r="H37" s="254"/>
      <c r="I37" s="139">
        <v>261</v>
      </c>
      <c r="J37" s="167"/>
      <c r="K37" s="53"/>
      <c r="L37" s="53"/>
      <c r="M37" s="50" t="str">
        <f t="shared" si="2"/>
        <v/>
      </c>
      <c r="N37" s="153" t="str">
        <f t="shared" si="3"/>
        <v/>
      </c>
      <c r="Q37" s="45"/>
      <c r="R37" s="51"/>
      <c r="S37" s="43"/>
      <c r="T37" s="43"/>
    </row>
    <row r="38" spans="1:20" ht="15" customHeight="1" x14ac:dyDescent="0.25">
      <c r="A38" s="344">
        <v>31</v>
      </c>
      <c r="B38" s="46"/>
      <c r="C38" s="157"/>
      <c r="D38" s="47"/>
      <c r="E38" s="331"/>
      <c r="F38" s="159" t="str">
        <f t="shared" si="1"/>
        <v/>
      </c>
      <c r="G38" s="254"/>
      <c r="H38" s="254"/>
      <c r="I38" s="139">
        <v>261</v>
      </c>
      <c r="J38" s="167"/>
      <c r="K38" s="53"/>
      <c r="L38" s="53"/>
      <c r="M38" s="50" t="str">
        <f t="shared" si="2"/>
        <v/>
      </c>
      <c r="N38" s="153" t="str">
        <f t="shared" si="3"/>
        <v/>
      </c>
      <c r="Q38" s="45"/>
      <c r="R38" s="51"/>
      <c r="S38" s="43"/>
      <c r="T38" s="43"/>
    </row>
    <row r="39" spans="1:20" ht="15" customHeight="1" x14ac:dyDescent="0.25">
      <c r="A39" s="344">
        <v>32</v>
      </c>
      <c r="B39" s="46"/>
      <c r="C39" s="157"/>
      <c r="D39" s="47"/>
      <c r="E39" s="331"/>
      <c r="F39" s="159" t="str">
        <f t="shared" si="1"/>
        <v/>
      </c>
      <c r="G39" s="254"/>
      <c r="H39" s="254"/>
      <c r="I39" s="139">
        <v>261</v>
      </c>
      <c r="J39" s="167"/>
      <c r="K39" s="53"/>
      <c r="L39" s="53"/>
      <c r="M39" s="50" t="str">
        <f t="shared" si="2"/>
        <v/>
      </c>
      <c r="N39" s="153" t="str">
        <f t="shared" si="3"/>
        <v/>
      </c>
      <c r="Q39" s="45"/>
      <c r="R39" s="51"/>
      <c r="S39" s="43"/>
      <c r="T39" s="43"/>
    </row>
    <row r="40" spans="1:20" ht="15" customHeight="1" x14ac:dyDescent="0.25">
      <c r="A40" s="344">
        <v>33</v>
      </c>
      <c r="B40" s="46"/>
      <c r="C40" s="157"/>
      <c r="D40" s="47"/>
      <c r="E40" s="331"/>
      <c r="F40" s="159" t="str">
        <f t="shared" si="1"/>
        <v/>
      </c>
      <c r="G40" s="254"/>
      <c r="H40" s="254"/>
      <c r="I40" s="139">
        <v>261</v>
      </c>
      <c r="J40" s="167"/>
      <c r="K40" s="53"/>
      <c r="L40" s="53"/>
      <c r="M40" s="50" t="str">
        <f t="shared" si="2"/>
        <v/>
      </c>
      <c r="N40" s="153" t="str">
        <f t="shared" si="3"/>
        <v/>
      </c>
      <c r="Q40" s="45"/>
      <c r="R40" s="51"/>
      <c r="S40" s="43"/>
      <c r="T40" s="43"/>
    </row>
    <row r="41" spans="1:20" ht="15" customHeight="1" x14ac:dyDescent="0.25">
      <c r="A41" s="344">
        <v>34</v>
      </c>
      <c r="B41" s="46"/>
      <c r="C41" s="157"/>
      <c r="D41" s="47"/>
      <c r="E41" s="331"/>
      <c r="F41" s="159" t="str">
        <f t="shared" si="1"/>
        <v/>
      </c>
      <c r="G41" s="254"/>
      <c r="H41" s="254"/>
      <c r="I41" s="139">
        <v>261</v>
      </c>
      <c r="J41" s="167"/>
      <c r="K41" s="53"/>
      <c r="L41" s="53"/>
      <c r="M41" s="50" t="str">
        <f t="shared" si="2"/>
        <v/>
      </c>
      <c r="N41" s="153" t="str">
        <f t="shared" si="3"/>
        <v/>
      </c>
      <c r="Q41" s="45"/>
      <c r="R41" s="51"/>
      <c r="S41" s="43"/>
      <c r="T41" s="43"/>
    </row>
    <row r="42" spans="1:20" ht="15" customHeight="1" x14ac:dyDescent="0.25">
      <c r="A42" s="344">
        <v>35</v>
      </c>
      <c r="B42" s="46"/>
      <c r="C42" s="157"/>
      <c r="D42" s="47"/>
      <c r="E42" s="331"/>
      <c r="F42" s="159" t="str">
        <f t="shared" si="1"/>
        <v/>
      </c>
      <c r="G42" s="254"/>
      <c r="H42" s="254"/>
      <c r="I42" s="139">
        <v>261</v>
      </c>
      <c r="J42" s="167"/>
      <c r="K42" s="53"/>
      <c r="L42" s="53"/>
      <c r="M42" s="50" t="str">
        <f t="shared" si="2"/>
        <v/>
      </c>
      <c r="N42" s="153" t="str">
        <f t="shared" si="3"/>
        <v/>
      </c>
      <c r="Q42" s="45"/>
      <c r="R42" s="51"/>
      <c r="S42" s="43"/>
      <c r="T42" s="43"/>
    </row>
    <row r="43" spans="1:20" ht="15" customHeight="1" x14ac:dyDescent="0.25">
      <c r="A43" s="344">
        <v>36</v>
      </c>
      <c r="B43" s="46"/>
      <c r="C43" s="157"/>
      <c r="D43" s="47"/>
      <c r="E43" s="331"/>
      <c r="F43" s="159" t="str">
        <f t="shared" si="1"/>
        <v/>
      </c>
      <c r="G43" s="254"/>
      <c r="H43" s="254"/>
      <c r="I43" s="139">
        <v>261</v>
      </c>
      <c r="J43" s="167"/>
      <c r="K43" s="53"/>
      <c r="L43" s="53"/>
      <c r="M43" s="50" t="str">
        <f t="shared" si="2"/>
        <v/>
      </c>
      <c r="N43" s="153" t="str">
        <f t="shared" si="3"/>
        <v/>
      </c>
      <c r="Q43" s="45"/>
      <c r="R43" s="51"/>
      <c r="S43" s="43"/>
      <c r="T43" s="43"/>
    </row>
    <row r="44" spans="1:20" ht="15" customHeight="1" x14ac:dyDescent="0.25">
      <c r="A44" s="344">
        <v>37</v>
      </c>
      <c r="B44" s="46"/>
      <c r="C44" s="157"/>
      <c r="D44" s="47"/>
      <c r="E44" s="331"/>
      <c r="F44" s="159" t="str">
        <f t="shared" si="1"/>
        <v/>
      </c>
      <c r="G44" s="254"/>
      <c r="H44" s="254"/>
      <c r="I44" s="139">
        <v>261</v>
      </c>
      <c r="J44" s="167"/>
      <c r="K44" s="53"/>
      <c r="L44" s="53"/>
      <c r="M44" s="50" t="str">
        <f t="shared" si="2"/>
        <v/>
      </c>
      <c r="N44" s="153" t="str">
        <f t="shared" si="3"/>
        <v/>
      </c>
      <c r="Q44" s="45"/>
      <c r="R44" s="51"/>
      <c r="S44" s="43"/>
      <c r="T44" s="43"/>
    </row>
    <row r="45" spans="1:20" ht="15" customHeight="1" x14ac:dyDescent="0.25">
      <c r="A45" s="344">
        <v>38</v>
      </c>
      <c r="B45" s="46"/>
      <c r="C45" s="157"/>
      <c r="D45" s="47"/>
      <c r="E45" s="331"/>
      <c r="F45" s="159" t="str">
        <f t="shared" si="1"/>
        <v/>
      </c>
      <c r="G45" s="254"/>
      <c r="H45" s="254"/>
      <c r="I45" s="139">
        <v>261</v>
      </c>
      <c r="J45" s="167"/>
      <c r="K45" s="53"/>
      <c r="L45" s="53"/>
      <c r="M45" s="50" t="str">
        <f t="shared" si="2"/>
        <v/>
      </c>
      <c r="N45" s="153" t="str">
        <f t="shared" si="3"/>
        <v/>
      </c>
      <c r="Q45" s="45"/>
      <c r="R45" s="51"/>
      <c r="S45" s="43"/>
      <c r="T45" s="43"/>
    </row>
    <row r="46" spans="1:20" ht="15" customHeight="1" x14ac:dyDescent="0.25">
      <c r="A46" s="344">
        <v>39</v>
      </c>
      <c r="B46" s="46"/>
      <c r="C46" s="157"/>
      <c r="D46" s="47"/>
      <c r="E46" s="331"/>
      <c r="F46" s="159" t="str">
        <f t="shared" si="1"/>
        <v/>
      </c>
      <c r="G46" s="254"/>
      <c r="H46" s="254"/>
      <c r="I46" s="139">
        <v>261</v>
      </c>
      <c r="J46" s="167"/>
      <c r="K46" s="53"/>
      <c r="L46" s="53"/>
      <c r="M46" s="50" t="str">
        <f t="shared" si="2"/>
        <v/>
      </c>
      <c r="N46" s="153" t="str">
        <f t="shared" si="3"/>
        <v/>
      </c>
      <c r="Q46" s="45"/>
      <c r="R46" s="51"/>
      <c r="S46" s="43"/>
      <c r="T46" s="43"/>
    </row>
    <row r="47" spans="1:20" ht="15" customHeight="1" x14ac:dyDescent="0.25">
      <c r="A47" s="344">
        <v>40</v>
      </c>
      <c r="B47" s="46"/>
      <c r="C47" s="157"/>
      <c r="D47" s="47"/>
      <c r="E47" s="331"/>
      <c r="F47" s="159" t="str">
        <f t="shared" si="1"/>
        <v/>
      </c>
      <c r="G47" s="254"/>
      <c r="H47" s="254"/>
      <c r="I47" s="139">
        <v>261</v>
      </c>
      <c r="J47" s="167"/>
      <c r="K47" s="53"/>
      <c r="L47" s="53"/>
      <c r="M47" s="50" t="str">
        <f t="shared" si="2"/>
        <v/>
      </c>
      <c r="N47" s="153" t="str">
        <f t="shared" si="3"/>
        <v/>
      </c>
      <c r="Q47" s="45"/>
      <c r="R47" s="51"/>
      <c r="S47" s="43"/>
      <c r="T47" s="43"/>
    </row>
    <row r="48" spans="1:20" ht="15" customHeight="1" x14ac:dyDescent="0.25">
      <c r="A48" s="344">
        <v>41</v>
      </c>
      <c r="B48" s="46"/>
      <c r="C48" s="157"/>
      <c r="D48" s="47"/>
      <c r="E48" s="331"/>
      <c r="F48" s="159" t="str">
        <f t="shared" si="1"/>
        <v/>
      </c>
      <c r="G48" s="254"/>
      <c r="H48" s="254"/>
      <c r="I48" s="139">
        <v>261</v>
      </c>
      <c r="J48" s="167"/>
      <c r="K48" s="53"/>
      <c r="L48" s="53"/>
      <c r="M48" s="50" t="str">
        <f t="shared" si="2"/>
        <v/>
      </c>
      <c r="N48" s="153" t="str">
        <f t="shared" si="3"/>
        <v/>
      </c>
      <c r="Q48" s="45"/>
      <c r="R48" s="51"/>
      <c r="S48" s="43"/>
      <c r="T48" s="43"/>
    </row>
    <row r="49" spans="1:20" ht="15" customHeight="1" x14ac:dyDescent="0.25">
      <c r="A49" s="344">
        <v>42</v>
      </c>
      <c r="B49" s="46"/>
      <c r="C49" s="157"/>
      <c r="D49" s="47"/>
      <c r="E49" s="331"/>
      <c r="F49" s="159" t="str">
        <f t="shared" si="1"/>
        <v/>
      </c>
      <c r="G49" s="254"/>
      <c r="H49" s="254"/>
      <c r="I49" s="139">
        <v>261</v>
      </c>
      <c r="J49" s="167"/>
      <c r="K49" s="53"/>
      <c r="L49" s="53"/>
      <c r="M49" s="50" t="str">
        <f t="shared" si="2"/>
        <v/>
      </c>
      <c r="N49" s="153" t="str">
        <f t="shared" si="3"/>
        <v/>
      </c>
      <c r="Q49" s="45"/>
      <c r="R49" s="51"/>
      <c r="S49" s="43"/>
      <c r="T49" s="43"/>
    </row>
    <row r="50" spans="1:20" ht="15" customHeight="1" x14ac:dyDescent="0.25">
      <c r="A50" s="344">
        <v>43</v>
      </c>
      <c r="B50" s="46"/>
      <c r="C50" s="157"/>
      <c r="D50" s="47"/>
      <c r="E50" s="331"/>
      <c r="F50" s="159" t="str">
        <f t="shared" si="1"/>
        <v/>
      </c>
      <c r="G50" s="254"/>
      <c r="H50" s="254"/>
      <c r="I50" s="139">
        <v>261</v>
      </c>
      <c r="J50" s="167"/>
      <c r="K50" s="53"/>
      <c r="L50" s="53"/>
      <c r="M50" s="50" t="str">
        <f t="shared" si="2"/>
        <v/>
      </c>
      <c r="N50" s="153" t="str">
        <f t="shared" si="3"/>
        <v/>
      </c>
      <c r="Q50" s="45"/>
      <c r="R50" s="51"/>
      <c r="S50" s="43"/>
      <c r="T50" s="43"/>
    </row>
    <row r="51" spans="1:20" ht="15" customHeight="1" x14ac:dyDescent="0.25">
      <c r="A51" s="344">
        <v>44</v>
      </c>
      <c r="B51" s="46"/>
      <c r="C51" s="157"/>
      <c r="D51" s="47"/>
      <c r="E51" s="331"/>
      <c r="F51" s="159" t="str">
        <f t="shared" si="1"/>
        <v/>
      </c>
      <c r="G51" s="254"/>
      <c r="H51" s="254"/>
      <c r="I51" s="139">
        <v>261</v>
      </c>
      <c r="J51" s="167"/>
      <c r="K51" s="53"/>
      <c r="L51" s="53"/>
      <c r="M51" s="50" t="str">
        <f t="shared" si="2"/>
        <v/>
      </c>
      <c r="N51" s="153" t="str">
        <f t="shared" si="3"/>
        <v/>
      </c>
      <c r="Q51" s="45"/>
      <c r="R51" s="51"/>
      <c r="S51" s="43"/>
      <c r="T51" s="43"/>
    </row>
    <row r="52" spans="1:20" ht="15" customHeight="1" x14ac:dyDescent="0.25">
      <c r="A52" s="344">
        <v>45</v>
      </c>
      <c r="B52" s="46"/>
      <c r="C52" s="157"/>
      <c r="D52" s="47"/>
      <c r="E52" s="331"/>
      <c r="F52" s="159" t="str">
        <f t="shared" si="1"/>
        <v/>
      </c>
      <c r="G52" s="254"/>
      <c r="H52" s="254"/>
      <c r="I52" s="139">
        <v>261</v>
      </c>
      <c r="J52" s="167"/>
      <c r="K52" s="53"/>
      <c r="L52" s="53"/>
      <c r="M52" s="50" t="str">
        <f t="shared" si="2"/>
        <v/>
      </c>
      <c r="N52" s="153" t="str">
        <f t="shared" si="3"/>
        <v/>
      </c>
      <c r="Q52" s="45"/>
      <c r="R52" s="51"/>
      <c r="S52" s="43"/>
      <c r="T52" s="43"/>
    </row>
    <row r="53" spans="1:20" ht="15" customHeight="1" x14ac:dyDescent="0.25">
      <c r="A53" s="344">
        <v>46</v>
      </c>
      <c r="B53" s="46"/>
      <c r="C53" s="157"/>
      <c r="D53" s="47"/>
      <c r="E53" s="331"/>
      <c r="F53" s="159" t="str">
        <f t="shared" si="1"/>
        <v/>
      </c>
      <c r="G53" s="254"/>
      <c r="H53" s="254"/>
      <c r="I53" s="139">
        <v>261</v>
      </c>
      <c r="J53" s="167"/>
      <c r="K53" s="53"/>
      <c r="L53" s="53"/>
      <c r="M53" s="50" t="str">
        <f t="shared" si="2"/>
        <v/>
      </c>
      <c r="N53" s="153" t="str">
        <f t="shared" si="3"/>
        <v/>
      </c>
      <c r="Q53" s="45"/>
      <c r="R53" s="51"/>
      <c r="S53" s="43"/>
      <c r="T53" s="43"/>
    </row>
    <row r="54" spans="1:20" ht="15" customHeight="1" x14ac:dyDescent="0.25">
      <c r="A54" s="344">
        <v>47</v>
      </c>
      <c r="B54" s="46"/>
      <c r="C54" s="157"/>
      <c r="D54" s="47"/>
      <c r="E54" s="331"/>
      <c r="F54" s="159" t="str">
        <f t="shared" si="1"/>
        <v/>
      </c>
      <c r="G54" s="254"/>
      <c r="H54" s="254"/>
      <c r="I54" s="139">
        <v>261</v>
      </c>
      <c r="J54" s="167"/>
      <c r="K54" s="53"/>
      <c r="L54" s="53"/>
      <c r="M54" s="50" t="str">
        <f t="shared" si="2"/>
        <v/>
      </c>
      <c r="N54" s="153" t="str">
        <f t="shared" si="3"/>
        <v/>
      </c>
      <c r="Q54" s="45"/>
      <c r="R54" s="51"/>
      <c r="S54" s="43"/>
      <c r="T54" s="43"/>
    </row>
    <row r="55" spans="1:20" ht="15" customHeight="1" x14ac:dyDescent="0.25">
      <c r="A55" s="344">
        <v>48</v>
      </c>
      <c r="B55" s="46"/>
      <c r="C55" s="157"/>
      <c r="D55" s="47"/>
      <c r="E55" s="331"/>
      <c r="F55" s="159" t="str">
        <f t="shared" si="1"/>
        <v/>
      </c>
      <c r="G55" s="254"/>
      <c r="H55" s="254"/>
      <c r="I55" s="139">
        <v>261</v>
      </c>
      <c r="J55" s="167"/>
      <c r="K55" s="53"/>
      <c r="L55" s="53"/>
      <c r="M55" s="50" t="str">
        <f t="shared" si="2"/>
        <v/>
      </c>
      <c r="N55" s="153" t="str">
        <f t="shared" si="3"/>
        <v/>
      </c>
      <c r="Q55" s="45"/>
      <c r="R55" s="51"/>
      <c r="S55" s="43"/>
      <c r="T55" s="43"/>
    </row>
    <row r="56" spans="1:20" ht="15" customHeight="1" x14ac:dyDescent="0.25">
      <c r="A56" s="344">
        <v>49</v>
      </c>
      <c r="B56" s="46"/>
      <c r="C56" s="157"/>
      <c r="D56" s="47"/>
      <c r="E56" s="331"/>
      <c r="F56" s="159" t="str">
        <f t="shared" si="1"/>
        <v/>
      </c>
      <c r="G56" s="254"/>
      <c r="H56" s="254"/>
      <c r="I56" s="139">
        <v>261</v>
      </c>
      <c r="J56" s="167"/>
      <c r="K56" s="53"/>
      <c r="L56" s="53"/>
      <c r="M56" s="50" t="str">
        <f t="shared" si="2"/>
        <v/>
      </c>
      <c r="N56" s="153" t="str">
        <f t="shared" si="3"/>
        <v/>
      </c>
      <c r="Q56" s="45"/>
      <c r="R56" s="51"/>
      <c r="S56" s="43"/>
      <c r="T56" s="43"/>
    </row>
    <row r="57" spans="1:20" ht="15" customHeight="1" x14ac:dyDescent="0.25">
      <c r="A57" s="344">
        <v>50</v>
      </c>
      <c r="B57" s="46"/>
      <c r="C57" s="157"/>
      <c r="D57" s="47"/>
      <c r="E57" s="331"/>
      <c r="F57" s="159" t="str">
        <f t="shared" si="1"/>
        <v/>
      </c>
      <c r="G57" s="254"/>
      <c r="H57" s="254"/>
      <c r="I57" s="139">
        <v>261</v>
      </c>
      <c r="J57" s="167"/>
      <c r="K57" s="53"/>
      <c r="L57" s="53"/>
      <c r="M57" s="50" t="str">
        <f t="shared" si="2"/>
        <v/>
      </c>
      <c r="N57" s="153" t="str">
        <f t="shared" si="3"/>
        <v/>
      </c>
      <c r="Q57" s="45"/>
      <c r="R57" s="51"/>
      <c r="S57" s="43"/>
      <c r="T57" s="43"/>
    </row>
    <row r="58" spans="1:20" ht="15" customHeight="1" x14ac:dyDescent="0.25">
      <c r="A58" s="344">
        <v>51</v>
      </c>
      <c r="B58" s="46"/>
      <c r="C58" s="157"/>
      <c r="D58" s="47"/>
      <c r="E58" s="331"/>
      <c r="F58" s="159" t="str">
        <f t="shared" si="1"/>
        <v/>
      </c>
      <c r="G58" s="254"/>
      <c r="H58" s="254"/>
      <c r="I58" s="139">
        <v>261</v>
      </c>
      <c r="J58" s="167"/>
      <c r="K58" s="53"/>
      <c r="L58" s="53"/>
      <c r="M58" s="50" t="str">
        <f t="shared" si="2"/>
        <v/>
      </c>
      <c r="N58" s="153" t="str">
        <f t="shared" si="3"/>
        <v/>
      </c>
      <c r="Q58" s="45"/>
      <c r="R58" s="51"/>
      <c r="S58" s="43"/>
      <c r="T58" s="43"/>
    </row>
    <row r="59" spans="1:20" ht="15" customHeight="1" x14ac:dyDescent="0.25">
      <c r="A59" s="344">
        <v>52</v>
      </c>
      <c r="B59" s="46"/>
      <c r="C59" s="157"/>
      <c r="D59" s="47"/>
      <c r="E59" s="331"/>
      <c r="F59" s="159" t="str">
        <f t="shared" si="1"/>
        <v/>
      </c>
      <c r="G59" s="254"/>
      <c r="H59" s="254"/>
      <c r="I59" s="139">
        <v>261</v>
      </c>
      <c r="J59" s="167"/>
      <c r="K59" s="53"/>
      <c r="L59" s="53"/>
      <c r="M59" s="50" t="str">
        <f t="shared" si="2"/>
        <v/>
      </c>
      <c r="N59" s="153" t="str">
        <f t="shared" si="3"/>
        <v/>
      </c>
      <c r="Q59" s="45"/>
      <c r="R59" s="51"/>
      <c r="S59" s="43"/>
      <c r="T59" s="43"/>
    </row>
    <row r="60" spans="1:20" ht="15" customHeight="1" x14ac:dyDescent="0.25">
      <c r="A60" s="344">
        <v>53</v>
      </c>
      <c r="B60" s="46"/>
      <c r="C60" s="157"/>
      <c r="D60" s="47"/>
      <c r="E60" s="331"/>
      <c r="F60" s="159" t="str">
        <f t="shared" si="1"/>
        <v/>
      </c>
      <c r="G60" s="254"/>
      <c r="H60" s="254"/>
      <c r="I60" s="139">
        <v>261</v>
      </c>
      <c r="J60" s="167"/>
      <c r="K60" s="53"/>
      <c r="L60" s="53"/>
      <c r="M60" s="50" t="str">
        <f t="shared" si="2"/>
        <v/>
      </c>
      <c r="N60" s="153" t="str">
        <f t="shared" si="3"/>
        <v/>
      </c>
      <c r="Q60" s="45"/>
      <c r="R60" s="51"/>
      <c r="S60" s="43"/>
      <c r="T60" s="43"/>
    </row>
    <row r="61" spans="1:20" ht="15" customHeight="1" x14ac:dyDescent="0.25">
      <c r="A61" s="344">
        <v>54</v>
      </c>
      <c r="B61" s="46"/>
      <c r="C61" s="157"/>
      <c r="D61" s="47"/>
      <c r="E61" s="331"/>
      <c r="F61" s="159" t="str">
        <f t="shared" si="1"/>
        <v/>
      </c>
      <c r="G61" s="254"/>
      <c r="H61" s="254"/>
      <c r="I61" s="139">
        <v>261</v>
      </c>
      <c r="J61" s="167"/>
      <c r="K61" s="53"/>
      <c r="L61" s="53"/>
      <c r="M61" s="50" t="str">
        <f t="shared" si="2"/>
        <v/>
      </c>
      <c r="N61" s="153" t="str">
        <f t="shared" si="3"/>
        <v/>
      </c>
      <c r="Q61" s="45"/>
      <c r="R61" s="51"/>
      <c r="S61" s="43"/>
      <c r="T61" s="43"/>
    </row>
    <row r="62" spans="1:20" ht="15" customHeight="1" x14ac:dyDescent="0.25">
      <c r="A62" s="344">
        <v>55</v>
      </c>
      <c r="B62" s="46"/>
      <c r="C62" s="157"/>
      <c r="D62" s="47"/>
      <c r="E62" s="331"/>
      <c r="F62" s="159" t="str">
        <f t="shared" si="1"/>
        <v/>
      </c>
      <c r="G62" s="254"/>
      <c r="H62" s="254"/>
      <c r="I62" s="139">
        <v>261</v>
      </c>
      <c r="J62" s="167"/>
      <c r="K62" s="53"/>
      <c r="L62" s="53"/>
      <c r="M62" s="50" t="str">
        <f t="shared" si="2"/>
        <v/>
      </c>
      <c r="N62" s="153" t="str">
        <f t="shared" si="3"/>
        <v/>
      </c>
      <c r="Q62" s="45"/>
      <c r="R62" s="51"/>
      <c r="S62" s="43"/>
      <c r="T62" s="43"/>
    </row>
    <row r="63" spans="1:20" ht="15" customHeight="1" x14ac:dyDescent="0.25">
      <c r="A63" s="344">
        <v>56</v>
      </c>
      <c r="B63" s="46"/>
      <c r="C63" s="157"/>
      <c r="D63" s="47"/>
      <c r="E63" s="331"/>
      <c r="F63" s="159" t="str">
        <f t="shared" si="1"/>
        <v/>
      </c>
      <c r="G63" s="254"/>
      <c r="H63" s="254"/>
      <c r="I63" s="139">
        <v>261</v>
      </c>
      <c r="J63" s="167"/>
      <c r="K63" s="53"/>
      <c r="L63" s="53"/>
      <c r="M63" s="50" t="str">
        <f t="shared" si="2"/>
        <v/>
      </c>
      <c r="N63" s="153" t="str">
        <f t="shared" si="3"/>
        <v/>
      </c>
      <c r="Q63" s="45"/>
      <c r="R63" s="51"/>
      <c r="S63" s="43"/>
      <c r="T63" s="43"/>
    </row>
    <row r="64" spans="1:20" ht="15" customHeight="1" x14ac:dyDescent="0.25">
      <c r="A64" s="344">
        <v>57</v>
      </c>
      <c r="B64" s="46"/>
      <c r="C64" s="157"/>
      <c r="D64" s="47"/>
      <c r="E64" s="331"/>
      <c r="F64" s="159" t="str">
        <f t="shared" si="1"/>
        <v/>
      </c>
      <c r="G64" s="254"/>
      <c r="H64" s="254"/>
      <c r="I64" s="139">
        <v>261</v>
      </c>
      <c r="J64" s="167"/>
      <c r="K64" s="53"/>
      <c r="L64" s="53"/>
      <c r="M64" s="50" t="str">
        <f t="shared" si="2"/>
        <v/>
      </c>
      <c r="N64" s="153" t="str">
        <f t="shared" si="3"/>
        <v/>
      </c>
      <c r="Q64" s="45"/>
      <c r="R64" s="51"/>
      <c r="S64" s="43"/>
      <c r="T64" s="43"/>
    </row>
    <row r="65" spans="1:20" ht="15" customHeight="1" x14ac:dyDescent="0.25">
      <c r="A65" s="344">
        <v>58</v>
      </c>
      <c r="B65" s="46"/>
      <c r="C65" s="157"/>
      <c r="D65" s="47"/>
      <c r="E65" s="331"/>
      <c r="F65" s="159" t="str">
        <f t="shared" si="1"/>
        <v/>
      </c>
      <c r="G65" s="254"/>
      <c r="H65" s="254"/>
      <c r="I65" s="139">
        <v>261</v>
      </c>
      <c r="J65" s="167"/>
      <c r="K65" s="53"/>
      <c r="L65" s="53"/>
      <c r="M65" s="50" t="str">
        <f t="shared" si="2"/>
        <v/>
      </c>
      <c r="N65" s="153" t="str">
        <f t="shared" si="3"/>
        <v/>
      </c>
      <c r="Q65" s="45"/>
      <c r="R65" s="51"/>
      <c r="S65" s="43"/>
      <c r="T65" s="43"/>
    </row>
    <row r="66" spans="1:20" ht="15" customHeight="1" x14ac:dyDescent="0.25">
      <c r="A66" s="344">
        <v>59</v>
      </c>
      <c r="B66" s="46"/>
      <c r="C66" s="157"/>
      <c r="D66" s="47"/>
      <c r="E66" s="331"/>
      <c r="F66" s="159" t="str">
        <f t="shared" si="1"/>
        <v/>
      </c>
      <c r="G66" s="254"/>
      <c r="H66" s="254"/>
      <c r="I66" s="139">
        <v>261</v>
      </c>
      <c r="J66" s="167"/>
      <c r="K66" s="53"/>
      <c r="L66" s="53"/>
      <c r="M66" s="50" t="str">
        <f t="shared" si="2"/>
        <v/>
      </c>
      <c r="N66" s="153" t="str">
        <f t="shared" si="3"/>
        <v/>
      </c>
      <c r="Q66" s="45"/>
      <c r="R66" s="51"/>
      <c r="S66" s="43"/>
      <c r="T66" s="43"/>
    </row>
    <row r="67" spans="1:20" ht="15" customHeight="1" x14ac:dyDescent="0.25">
      <c r="A67" s="344">
        <v>60</v>
      </c>
      <c r="B67" s="46"/>
      <c r="C67" s="157"/>
      <c r="D67" s="47"/>
      <c r="E67" s="331"/>
      <c r="F67" s="159" t="str">
        <f t="shared" si="1"/>
        <v/>
      </c>
      <c r="G67" s="254"/>
      <c r="H67" s="254"/>
      <c r="I67" s="139">
        <v>261</v>
      </c>
      <c r="J67" s="167"/>
      <c r="K67" s="53"/>
      <c r="L67" s="53"/>
      <c r="M67" s="50" t="str">
        <f t="shared" si="2"/>
        <v/>
      </c>
      <c r="N67" s="153" t="str">
        <f t="shared" si="3"/>
        <v/>
      </c>
      <c r="Q67" s="45"/>
      <c r="R67" s="51"/>
      <c r="S67" s="43"/>
      <c r="T67" s="43"/>
    </row>
    <row r="68" spans="1:20" ht="15" customHeight="1" x14ac:dyDescent="0.25">
      <c r="A68" s="344">
        <v>61</v>
      </c>
      <c r="B68" s="46"/>
      <c r="C68" s="157"/>
      <c r="D68" s="47"/>
      <c r="E68" s="331"/>
      <c r="F68" s="159" t="str">
        <f t="shared" si="1"/>
        <v/>
      </c>
      <c r="G68" s="254"/>
      <c r="H68" s="254"/>
      <c r="I68" s="139">
        <v>261</v>
      </c>
      <c r="J68" s="167"/>
      <c r="K68" s="53"/>
      <c r="L68" s="53"/>
      <c r="M68" s="50" t="str">
        <f t="shared" si="2"/>
        <v/>
      </c>
      <c r="N68" s="153" t="str">
        <f t="shared" si="3"/>
        <v/>
      </c>
      <c r="Q68" s="45"/>
      <c r="R68" s="51"/>
      <c r="S68" s="43"/>
      <c r="T68" s="43"/>
    </row>
    <row r="69" spans="1:20" ht="15" customHeight="1" x14ac:dyDescent="0.25">
      <c r="A69" s="344">
        <v>62</v>
      </c>
      <c r="B69" s="46"/>
      <c r="C69" s="157"/>
      <c r="D69" s="47"/>
      <c r="E69" s="331"/>
      <c r="F69" s="159" t="str">
        <f t="shared" si="1"/>
        <v/>
      </c>
      <c r="G69" s="254"/>
      <c r="H69" s="254"/>
      <c r="I69" s="139">
        <v>261</v>
      </c>
      <c r="J69" s="167"/>
      <c r="K69" s="53"/>
      <c r="L69" s="53"/>
      <c r="M69" s="50" t="str">
        <f t="shared" si="2"/>
        <v/>
      </c>
      <c r="N69" s="153" t="str">
        <f t="shared" si="3"/>
        <v/>
      </c>
      <c r="Q69" s="45"/>
      <c r="R69" s="51"/>
      <c r="S69" s="43"/>
      <c r="T69" s="43"/>
    </row>
    <row r="70" spans="1:20" ht="15" customHeight="1" x14ac:dyDescent="0.25">
      <c r="A70" s="344">
        <v>63</v>
      </c>
      <c r="B70" s="46"/>
      <c r="C70" s="157"/>
      <c r="D70" s="47"/>
      <c r="E70" s="331"/>
      <c r="F70" s="159" t="str">
        <f t="shared" si="1"/>
        <v/>
      </c>
      <c r="G70" s="254"/>
      <c r="H70" s="254"/>
      <c r="I70" s="139">
        <v>261</v>
      </c>
      <c r="J70" s="167"/>
      <c r="K70" s="53"/>
      <c r="L70" s="53"/>
      <c r="M70" s="50" t="str">
        <f t="shared" si="2"/>
        <v/>
      </c>
      <c r="N70" s="153" t="str">
        <f t="shared" si="3"/>
        <v/>
      </c>
      <c r="Q70" s="45"/>
      <c r="R70" s="51"/>
      <c r="S70" s="43"/>
      <c r="T70" s="43"/>
    </row>
    <row r="71" spans="1:20" ht="15" customHeight="1" x14ac:dyDescent="0.25">
      <c r="A71" s="344">
        <v>64</v>
      </c>
      <c r="B71" s="46"/>
      <c r="C71" s="157"/>
      <c r="D71" s="47"/>
      <c r="E71" s="331"/>
      <c r="F71" s="159" t="str">
        <f t="shared" si="1"/>
        <v/>
      </c>
      <c r="G71" s="254"/>
      <c r="H71" s="254"/>
      <c r="I71" s="139">
        <v>261</v>
      </c>
      <c r="J71" s="167"/>
      <c r="K71" s="53"/>
      <c r="L71" s="53"/>
      <c r="M71" s="50" t="str">
        <f t="shared" si="2"/>
        <v/>
      </c>
      <c r="N71" s="153" t="str">
        <f t="shared" si="3"/>
        <v/>
      </c>
      <c r="Q71" s="45"/>
      <c r="R71" s="51"/>
      <c r="S71" s="43"/>
      <c r="T71" s="43"/>
    </row>
    <row r="72" spans="1:20" ht="15" customHeight="1" x14ac:dyDescent="0.25">
      <c r="A72" s="344">
        <v>65</v>
      </c>
      <c r="B72" s="46"/>
      <c r="C72" s="157"/>
      <c r="D72" s="47"/>
      <c r="E72" s="331"/>
      <c r="F72" s="159" t="str">
        <f t="shared" si="1"/>
        <v/>
      </c>
      <c r="G72" s="254"/>
      <c r="H72" s="254"/>
      <c r="I72" s="139">
        <v>261</v>
      </c>
      <c r="J72" s="167"/>
      <c r="K72" s="53"/>
      <c r="L72" s="53"/>
      <c r="M72" s="50" t="str">
        <f t="shared" si="2"/>
        <v/>
      </c>
      <c r="N72" s="153" t="str">
        <f t="shared" si="3"/>
        <v/>
      </c>
      <c r="Q72" s="45"/>
      <c r="R72" s="51"/>
      <c r="S72" s="43"/>
      <c r="T72" s="43"/>
    </row>
    <row r="73" spans="1:20" ht="15" customHeight="1" x14ac:dyDescent="0.25">
      <c r="A73" s="344"/>
      <c r="B73" s="46"/>
      <c r="C73" s="157"/>
      <c r="D73" s="47"/>
      <c r="E73" s="331"/>
      <c r="F73" s="159" t="str">
        <f t="shared" ref="F73:F82" si="4">IF(E73="Tužilac",1,"")</f>
        <v/>
      </c>
      <c r="G73" s="254"/>
      <c r="H73" s="254"/>
      <c r="I73" s="139">
        <v>261</v>
      </c>
      <c r="J73" s="167"/>
      <c r="K73" s="53"/>
      <c r="L73" s="53"/>
      <c r="M73" s="50" t="str">
        <f t="shared" ref="M73:M82" si="5">IF(K73="","",L73/K73)</f>
        <v/>
      </c>
      <c r="N73" s="153" t="str">
        <f t="shared" si="3"/>
        <v/>
      </c>
      <c r="Q73" s="45"/>
      <c r="R73" s="51"/>
      <c r="S73" s="43"/>
      <c r="T73" s="43"/>
    </row>
    <row r="74" spans="1:20" ht="15" customHeight="1" x14ac:dyDescent="0.25">
      <c r="A74" s="344"/>
      <c r="B74" s="46"/>
      <c r="C74" s="157"/>
      <c r="D74" s="47"/>
      <c r="E74" s="331"/>
      <c r="F74" s="159" t="str">
        <f t="shared" si="4"/>
        <v/>
      </c>
      <c r="G74" s="254"/>
      <c r="H74" s="254"/>
      <c r="I74" s="139">
        <v>261</v>
      </c>
      <c r="J74" s="167"/>
      <c r="K74" s="53"/>
      <c r="L74" s="53"/>
      <c r="M74" s="50" t="str">
        <f t="shared" si="5"/>
        <v/>
      </c>
      <c r="N74" s="153" t="str">
        <f t="shared" ref="N74:N82" si="6">IF(M74="","",IF(E74="Tužilac",IF(M74&gt;0.94,40,IF(M74&gt;0.9,35,IF(M74&gt;0.8,30,IF(M74&gt;0.7,20,IF(M74&gt;0.6,10,IF(M74&gt;0.5,5,0)))))),IF(M74&gt;0.94,20,IF(M74&gt;0.9,18,IF(M74&gt;0.8,14,IF(M74&gt;0.7,10,IF(M74&gt;0.6,8,IF(M74&gt;0.5,4,0))))))))</f>
        <v/>
      </c>
      <c r="Q74" s="45"/>
      <c r="R74" s="51"/>
      <c r="S74" s="43"/>
      <c r="T74" s="43"/>
    </row>
    <row r="75" spans="1:20" ht="15" customHeight="1" x14ac:dyDescent="0.25">
      <c r="A75" s="344"/>
      <c r="B75" s="46"/>
      <c r="C75" s="157"/>
      <c r="D75" s="47"/>
      <c r="E75" s="331"/>
      <c r="F75" s="159" t="str">
        <f t="shared" si="4"/>
        <v/>
      </c>
      <c r="G75" s="254"/>
      <c r="H75" s="254"/>
      <c r="I75" s="139">
        <v>261</v>
      </c>
      <c r="J75" s="167"/>
      <c r="K75" s="53"/>
      <c r="L75" s="53"/>
      <c r="M75" s="50" t="str">
        <f t="shared" si="5"/>
        <v/>
      </c>
      <c r="N75" s="153" t="str">
        <f t="shared" si="6"/>
        <v/>
      </c>
      <c r="Q75" s="45"/>
      <c r="R75" s="51"/>
      <c r="S75" s="43"/>
      <c r="T75" s="43"/>
    </row>
    <row r="76" spans="1:20" ht="15" customHeight="1" x14ac:dyDescent="0.25">
      <c r="A76" s="344"/>
      <c r="B76" s="46"/>
      <c r="C76" s="157"/>
      <c r="D76" s="47"/>
      <c r="E76" s="331"/>
      <c r="F76" s="159" t="str">
        <f t="shared" si="4"/>
        <v/>
      </c>
      <c r="G76" s="254"/>
      <c r="H76" s="254"/>
      <c r="I76" s="139">
        <v>261</v>
      </c>
      <c r="J76" s="167"/>
      <c r="K76" s="53"/>
      <c r="L76" s="53"/>
      <c r="M76" s="50" t="str">
        <f t="shared" si="5"/>
        <v/>
      </c>
      <c r="N76" s="153" t="str">
        <f t="shared" si="6"/>
        <v/>
      </c>
      <c r="Q76" s="45"/>
      <c r="R76" s="51"/>
      <c r="S76" s="43"/>
      <c r="T76" s="43"/>
    </row>
    <row r="77" spans="1:20" ht="15" customHeight="1" x14ac:dyDescent="0.25">
      <c r="A77" s="344"/>
      <c r="B77" s="46"/>
      <c r="C77" s="157"/>
      <c r="D77" s="47"/>
      <c r="E77" s="331"/>
      <c r="F77" s="159" t="str">
        <f t="shared" si="4"/>
        <v/>
      </c>
      <c r="G77" s="254"/>
      <c r="H77" s="254"/>
      <c r="I77" s="139">
        <v>261</v>
      </c>
      <c r="J77" s="167"/>
      <c r="K77" s="53"/>
      <c r="L77" s="53"/>
      <c r="M77" s="50" t="str">
        <f t="shared" si="5"/>
        <v/>
      </c>
      <c r="N77" s="153" t="str">
        <f t="shared" si="6"/>
        <v/>
      </c>
      <c r="Q77" s="45"/>
      <c r="R77" s="51"/>
      <c r="S77" s="43"/>
      <c r="T77" s="43"/>
    </row>
    <row r="78" spans="1:20" ht="15" customHeight="1" x14ac:dyDescent="0.25">
      <c r="A78" s="344"/>
      <c r="B78" s="46"/>
      <c r="C78" s="157"/>
      <c r="D78" s="47"/>
      <c r="E78" s="331"/>
      <c r="F78" s="159" t="str">
        <f t="shared" si="4"/>
        <v/>
      </c>
      <c r="G78" s="254"/>
      <c r="H78" s="254"/>
      <c r="I78" s="139">
        <v>261</v>
      </c>
      <c r="J78" s="167"/>
      <c r="K78" s="53"/>
      <c r="L78" s="53"/>
      <c r="M78" s="50" t="str">
        <f t="shared" si="5"/>
        <v/>
      </c>
      <c r="N78" s="153" t="str">
        <f t="shared" si="6"/>
        <v/>
      </c>
      <c r="Q78" s="45"/>
      <c r="R78" s="51"/>
      <c r="S78" s="43"/>
      <c r="T78" s="43"/>
    </row>
    <row r="79" spans="1:20" ht="15" customHeight="1" x14ac:dyDescent="0.25">
      <c r="A79" s="344"/>
      <c r="B79" s="46"/>
      <c r="C79" s="157"/>
      <c r="D79" s="47"/>
      <c r="E79" s="331"/>
      <c r="F79" s="159" t="str">
        <f t="shared" si="4"/>
        <v/>
      </c>
      <c r="G79" s="254"/>
      <c r="H79" s="254"/>
      <c r="I79" s="139">
        <v>261</v>
      </c>
      <c r="J79" s="167"/>
      <c r="K79" s="53"/>
      <c r="L79" s="53"/>
      <c r="M79" s="50" t="str">
        <f t="shared" si="5"/>
        <v/>
      </c>
      <c r="N79" s="153" t="str">
        <f t="shared" si="6"/>
        <v/>
      </c>
      <c r="Q79" s="45"/>
      <c r="R79" s="51"/>
      <c r="S79" s="43"/>
      <c r="T79" s="43"/>
    </row>
    <row r="80" spans="1:20" ht="15" customHeight="1" x14ac:dyDescent="0.25">
      <c r="A80" s="344"/>
      <c r="B80" s="46"/>
      <c r="C80" s="157"/>
      <c r="D80" s="47"/>
      <c r="E80" s="331"/>
      <c r="F80" s="159" t="str">
        <f t="shared" si="4"/>
        <v/>
      </c>
      <c r="G80" s="254"/>
      <c r="H80" s="254"/>
      <c r="I80" s="139">
        <v>261</v>
      </c>
      <c r="J80" s="167"/>
      <c r="K80" s="53"/>
      <c r="L80" s="53"/>
      <c r="M80" s="50" t="str">
        <f t="shared" si="5"/>
        <v/>
      </c>
      <c r="N80" s="153" t="str">
        <f t="shared" si="6"/>
        <v/>
      </c>
      <c r="Q80" s="45"/>
      <c r="R80" s="51"/>
      <c r="S80" s="43"/>
      <c r="T80" s="43"/>
    </row>
    <row r="81" spans="1:20" ht="15" customHeight="1" x14ac:dyDescent="0.25">
      <c r="A81" s="344"/>
      <c r="B81" s="46"/>
      <c r="C81" s="157"/>
      <c r="D81" s="47"/>
      <c r="E81" s="331"/>
      <c r="F81" s="159" t="str">
        <f t="shared" si="4"/>
        <v/>
      </c>
      <c r="G81" s="254"/>
      <c r="H81" s="254"/>
      <c r="I81" s="139">
        <v>261</v>
      </c>
      <c r="J81" s="167"/>
      <c r="K81" s="53"/>
      <c r="L81" s="53"/>
      <c r="M81" s="50" t="str">
        <f t="shared" si="5"/>
        <v/>
      </c>
      <c r="N81" s="153" t="str">
        <f t="shared" si="6"/>
        <v/>
      </c>
      <c r="Q81" s="45"/>
      <c r="R81" s="51"/>
      <c r="S81" s="43"/>
      <c r="T81" s="43"/>
    </row>
    <row r="82" spans="1:20" ht="15" customHeight="1" thickBot="1" x14ac:dyDescent="0.3">
      <c r="A82" s="345"/>
      <c r="B82" s="346"/>
      <c r="C82" s="347"/>
      <c r="D82" s="348"/>
      <c r="E82" s="349"/>
      <c r="F82" s="349" t="str">
        <f t="shared" si="4"/>
        <v/>
      </c>
      <c r="G82" s="351"/>
      <c r="H82" s="351"/>
      <c r="I82" s="352">
        <v>261</v>
      </c>
      <c r="J82" s="353"/>
      <c r="K82" s="53"/>
      <c r="L82" s="53"/>
      <c r="M82" s="50" t="str">
        <f t="shared" si="5"/>
        <v/>
      </c>
      <c r="N82" s="153" t="str">
        <f t="shared" si="6"/>
        <v/>
      </c>
      <c r="Q82" s="45"/>
      <c r="R82" s="51"/>
      <c r="S82" s="43"/>
      <c r="T82" s="43"/>
    </row>
    <row r="83" spans="1:20" ht="39" customHeight="1" thickBot="1" x14ac:dyDescent="0.3">
      <c r="A83" s="758" t="s">
        <v>341</v>
      </c>
      <c r="B83" s="758"/>
      <c r="C83" s="758"/>
      <c r="D83" s="758"/>
      <c r="E83" s="758"/>
      <c r="F83" s="758"/>
      <c r="G83" s="758"/>
      <c r="H83" s="758"/>
      <c r="I83" s="758"/>
      <c r="J83" s="759"/>
      <c r="K83" s="554">
        <f>SUM(K7:K82)</f>
        <v>0</v>
      </c>
      <c r="L83" s="555">
        <f>SUM(L7:L82)</f>
        <v>0</v>
      </c>
      <c r="M83" s="556">
        <f>IF(K83=0,0,L83/K83)</f>
        <v>0</v>
      </c>
      <c r="N83" s="492">
        <f>IF(M83="","",IF(M83&gt;0.94,50,IF(M83&gt;0.9,41,IF(M83&gt;0.8,33,IF(M83&gt;0.7,25,IF(M83&gt;0.6,16,IF(M83&gt;0.5,8,0)))))))</f>
        <v>0</v>
      </c>
      <c r="Q83" s="43"/>
      <c r="R83" s="43"/>
      <c r="S83" s="43"/>
      <c r="T83" s="43"/>
    </row>
    <row r="84" spans="1:20" s="270" customFormat="1" ht="21" customHeight="1" x14ac:dyDescent="0.25">
      <c r="A84" s="396"/>
      <c r="B84" s="273"/>
      <c r="C84" s="397"/>
      <c r="D84" s="397"/>
      <c r="E84" s="273"/>
      <c r="F84" s="273"/>
      <c r="G84" s="398"/>
      <c r="H84" s="399"/>
      <c r="I84" s="399"/>
      <c r="J84" s="400"/>
      <c r="K84" s="401"/>
      <c r="L84" s="402"/>
      <c r="M84" s="402"/>
      <c r="N84" s="402"/>
      <c r="O84" s="269"/>
      <c r="P84" s="287"/>
      <c r="Q84" s="271"/>
      <c r="R84" s="272"/>
      <c r="S84" s="273"/>
      <c r="T84" s="273"/>
    </row>
    <row r="85" spans="1:20" s="270" customFormat="1" ht="15.75" customHeight="1" thickBot="1" x14ac:dyDescent="0.3">
      <c r="A85" s="396"/>
      <c r="B85" s="273"/>
      <c r="C85" s="397"/>
      <c r="D85" s="397"/>
      <c r="E85" s="273"/>
      <c r="F85" s="273"/>
      <c r="G85" s="398"/>
      <c r="H85" s="399"/>
      <c r="I85" s="399"/>
      <c r="J85" s="400"/>
      <c r="K85" s="401"/>
      <c r="L85" s="402"/>
      <c r="M85" s="402"/>
      <c r="N85" s="402"/>
      <c r="O85" s="269"/>
      <c r="P85" s="287"/>
      <c r="Q85" s="271"/>
      <c r="R85" s="272"/>
      <c r="S85" s="273"/>
      <c r="T85" s="273"/>
    </row>
    <row r="86" spans="1:20" s="270" customFormat="1" ht="31.5" customHeight="1" thickBot="1" x14ac:dyDescent="0.3">
      <c r="A86" s="760" t="s">
        <v>279</v>
      </c>
      <c r="B86" s="761"/>
      <c r="C86" s="761"/>
      <c r="D86" s="761"/>
      <c r="E86" s="761"/>
      <c r="F86" s="761"/>
      <c r="G86" s="761"/>
      <c r="H86" s="761"/>
      <c r="I86" s="761"/>
      <c r="J86" s="761"/>
      <c r="K86" s="761"/>
      <c r="L86" s="761"/>
      <c r="M86" s="761"/>
      <c r="N86" s="762"/>
      <c r="O86" s="269"/>
      <c r="P86" s="287"/>
      <c r="Q86" s="271"/>
      <c r="R86" s="272"/>
      <c r="S86" s="273"/>
      <c r="T86" s="273"/>
    </row>
    <row r="87" spans="1:20" s="270" customFormat="1" ht="96" customHeight="1" thickBot="1" x14ac:dyDescent="0.3">
      <c r="A87" s="760" t="s">
        <v>327</v>
      </c>
      <c r="B87" s="761"/>
      <c r="C87" s="761"/>
      <c r="D87" s="761"/>
      <c r="E87" s="761"/>
      <c r="F87" s="761"/>
      <c r="G87" s="761"/>
      <c r="H87" s="761"/>
      <c r="I87" s="761"/>
      <c r="J87" s="761"/>
      <c r="K87" s="761"/>
      <c r="L87" s="761"/>
      <c r="M87" s="761"/>
      <c r="N87" s="762"/>
      <c r="O87" s="465"/>
      <c r="P87" s="465"/>
      <c r="Q87" s="271"/>
      <c r="R87" s="272"/>
      <c r="S87" s="273"/>
      <c r="T87" s="273"/>
    </row>
    <row r="88" spans="1:20" s="270" customFormat="1" x14ac:dyDescent="0.25">
      <c r="A88" s="466"/>
      <c r="B88" s="465"/>
      <c r="C88" s="465"/>
      <c r="D88" s="465"/>
      <c r="E88" s="465"/>
      <c r="F88" s="465"/>
      <c r="G88" s="465"/>
      <c r="H88" s="465"/>
      <c r="I88" s="465"/>
      <c r="J88" s="465"/>
      <c r="K88" s="465"/>
      <c r="L88" s="465"/>
      <c r="M88" s="465"/>
      <c r="N88" s="465"/>
      <c r="O88" s="465"/>
      <c r="P88" s="465"/>
      <c r="Q88" s="271"/>
      <c r="R88" s="272"/>
      <c r="S88" s="273"/>
      <c r="T88" s="273"/>
    </row>
    <row r="89" spans="1:20" ht="18.75" customHeight="1" x14ac:dyDescent="0.25">
      <c r="F89" s="133"/>
      <c r="H89" s="467"/>
      <c r="I89" s="467"/>
      <c r="J89" s="467"/>
      <c r="K89" s="467"/>
      <c r="L89" s="467"/>
      <c r="M89" s="467"/>
      <c r="N89" s="468"/>
      <c r="O89" s="469"/>
      <c r="P89" s="287"/>
    </row>
  </sheetData>
  <sheetProtection algorithmName="SHA-512" hashValue="jpxMG6jakn5MRO6tZ0tW6iGJAgZlyXg/woHOm1rjEJu9Z5AUQdQcZ9cTgtZJkG78R7oVx31PAiQimzF5GQSsEw==" saltValue="fVvsKoaA6eXh6zK4VVesQQ==" spinCount="100000" sheet="1" objects="1" scenarios="1"/>
  <mergeCells count="16">
    <mergeCell ref="A83:J83"/>
    <mergeCell ref="A86:N86"/>
    <mergeCell ref="A87:N87"/>
    <mergeCell ref="G4:H4"/>
    <mergeCell ref="I4:I5"/>
    <mergeCell ref="J4:J5"/>
    <mergeCell ref="K4:M4"/>
    <mergeCell ref="N4:N5"/>
    <mergeCell ref="A7:A8"/>
    <mergeCell ref="B7:B8"/>
    <mergeCell ref="A4:A5"/>
    <mergeCell ref="B4:B5"/>
    <mergeCell ref="C4:C5"/>
    <mergeCell ref="D4:D5"/>
    <mergeCell ref="E4:E5"/>
    <mergeCell ref="F4:F5"/>
  </mergeCells>
  <conditionalFormatting sqref="H8">
    <cfRule type="expression" dxfId="2" priority="1">
      <formula>AND(#REF!=1,H8&gt;0,H8&lt;1)</formula>
    </cfRule>
  </conditionalFormatting>
  <dataValidations count="2">
    <dataValidation type="list" allowBlank="1" showInputMessage="1" showErrorMessage="1" sqref="C7:C82 C84:C85">
      <formula1>$Q$4:$R$4</formula1>
    </dataValidation>
    <dataValidation type="list" allowBlank="1" showInputMessage="1" showErrorMessage="1" sqref="E84:E85 E9:E82">
      <formula1>$Q$5:$S$5</formula1>
    </dataValidation>
  </dataValidations>
  <pageMargins left="0.7" right="0.7" top="0.75" bottom="0.75" header="0.3" footer="0.3"/>
  <pageSetup paperSize="9" scale="32" orientation="landscape" r:id="rId1"/>
  <headerFooter>
    <oddHeader>&amp;R&amp;"Arial,Regular"&amp;11&amp;B&amp;K000000JAVNO</oddHeader>
    <evenHeader>&amp;R&amp;"Arial,Regular"&amp;11&amp;B&amp;K000000JAVNO</evenHeader>
    <firstHeader>&amp;R&amp;"Arial,Regular"&amp;11&amp;B&amp;K000000JAVNO</firstHead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19"/>
  <sheetViews>
    <sheetView showGridLines="0" view="pageBreakPreview" zoomScaleNormal="70" zoomScaleSheetLayoutView="100" workbookViewId="0">
      <pane ySplit="6" topLeftCell="A7" activePane="bottomLeft" state="frozen"/>
      <selection activeCell="V77" sqref="V77"/>
      <selection pane="bottomLeft" activeCell="B7" sqref="B7:B11"/>
    </sheetView>
  </sheetViews>
  <sheetFormatPr defaultRowHeight="15" x14ac:dyDescent="0.25"/>
  <cols>
    <col min="1" max="1" width="6.5703125" style="44" customWidth="1"/>
    <col min="2" max="2" width="20.140625" style="44" customWidth="1"/>
    <col min="3" max="6" width="14.85546875" style="44" customWidth="1"/>
    <col min="7" max="7" width="16.5703125" style="44" customWidth="1"/>
    <col min="8" max="8" width="21.85546875" style="44" customWidth="1"/>
    <col min="9" max="9" width="24" style="44" customWidth="1"/>
    <col min="10" max="10" width="12.140625" style="44" customWidth="1"/>
    <col min="11" max="11" width="13.5703125" style="44" customWidth="1"/>
    <col min="12" max="12" width="18.85546875" style="44" hidden="1" customWidth="1"/>
    <col min="13" max="13" width="14.28515625" style="44" customWidth="1"/>
    <col min="14" max="14" width="14.140625" style="44" customWidth="1"/>
    <col min="15" max="23" width="9.140625" style="44" hidden="1" customWidth="1"/>
    <col min="24" max="16384" width="9.140625" style="44"/>
  </cols>
  <sheetData>
    <row r="1" spans="1:23" s="17" customFormat="1" ht="25.5" customHeight="1" x14ac:dyDescent="0.25">
      <c r="A1" s="15" t="s">
        <v>204</v>
      </c>
      <c r="B1" s="15"/>
      <c r="C1" s="546" t="s">
        <v>280</v>
      </c>
      <c r="D1" s="470"/>
      <c r="E1" s="470"/>
      <c r="F1" s="470"/>
      <c r="G1" s="15"/>
      <c r="J1" s="16">
        <v>2025</v>
      </c>
      <c r="K1" s="30"/>
      <c r="L1" s="30"/>
      <c r="M1" s="30"/>
      <c r="N1" s="30"/>
      <c r="O1" s="30"/>
      <c r="P1" s="30"/>
      <c r="Q1" s="30"/>
      <c r="R1" s="30"/>
    </row>
    <row r="2" spans="1:23" s="17" customFormat="1" ht="25.5" customHeight="1" x14ac:dyDescent="0.25">
      <c r="A2" s="15" t="s">
        <v>44</v>
      </c>
      <c r="B2" s="15"/>
      <c r="C2" s="18" t="s">
        <v>306</v>
      </c>
      <c r="D2" s="15"/>
      <c r="E2" s="15"/>
      <c r="F2" s="15"/>
      <c r="G2" s="15"/>
      <c r="J2" s="29"/>
      <c r="K2" s="30"/>
      <c r="L2" s="30"/>
      <c r="M2" s="30"/>
      <c r="N2" s="30"/>
      <c r="O2" s="30"/>
      <c r="P2" s="30"/>
      <c r="Q2" s="30"/>
      <c r="R2" s="30"/>
    </row>
    <row r="3" spans="1:23" ht="27.75" customHeight="1" thickBot="1" x14ac:dyDescent="0.3">
      <c r="A3" s="15" t="s">
        <v>337</v>
      </c>
      <c r="B3" s="15"/>
      <c r="C3" s="15"/>
      <c r="D3" s="15"/>
      <c r="E3" s="15"/>
      <c r="F3" s="15"/>
      <c r="G3" s="15"/>
      <c r="H3" s="15"/>
      <c r="I3" s="15"/>
      <c r="J3" s="15"/>
      <c r="K3" s="15"/>
      <c r="L3" s="15"/>
      <c r="M3" s="458"/>
      <c r="N3" s="458"/>
    </row>
    <row r="4" spans="1:23" ht="50.1" customHeight="1" x14ac:dyDescent="0.25">
      <c r="A4" s="611" t="s">
        <v>57</v>
      </c>
      <c r="B4" s="770" t="s">
        <v>271</v>
      </c>
      <c r="C4" s="593" t="s">
        <v>109</v>
      </c>
      <c r="D4" s="593" t="s">
        <v>281</v>
      </c>
      <c r="E4" s="593"/>
      <c r="F4" s="593" t="s">
        <v>273</v>
      </c>
      <c r="G4" s="593" t="s">
        <v>274</v>
      </c>
      <c r="H4" s="794" t="s">
        <v>282</v>
      </c>
      <c r="I4" s="795"/>
      <c r="J4" s="593" t="s">
        <v>283</v>
      </c>
      <c r="K4" s="599" t="s">
        <v>60</v>
      </c>
      <c r="L4" s="798" t="s">
        <v>60</v>
      </c>
      <c r="O4" s="42" t="s">
        <v>61</v>
      </c>
      <c r="P4" s="43" t="s">
        <v>62</v>
      </c>
    </row>
    <row r="5" spans="1:23" ht="50.1" customHeight="1" x14ac:dyDescent="0.25">
      <c r="A5" s="612"/>
      <c r="B5" s="614"/>
      <c r="C5" s="594"/>
      <c r="D5" s="292" t="s">
        <v>63</v>
      </c>
      <c r="E5" s="292" t="s">
        <v>64</v>
      </c>
      <c r="F5" s="594"/>
      <c r="G5" s="594"/>
      <c r="H5" s="796"/>
      <c r="I5" s="797"/>
      <c r="J5" s="594"/>
      <c r="K5" s="600"/>
      <c r="L5" s="799"/>
      <c r="O5" s="43" t="s">
        <v>68</v>
      </c>
      <c r="P5" s="43" t="s">
        <v>208</v>
      </c>
      <c r="Q5" s="43" t="s">
        <v>278</v>
      </c>
      <c r="R5" s="43" t="s">
        <v>266</v>
      </c>
    </row>
    <row r="6" spans="1:23" s="422" customFormat="1" ht="11.25" customHeight="1" thickBot="1" x14ac:dyDescent="0.25">
      <c r="A6" s="471" t="s">
        <v>0</v>
      </c>
      <c r="B6" s="472" t="s">
        <v>1</v>
      </c>
      <c r="C6" s="472" t="s">
        <v>2</v>
      </c>
      <c r="D6" s="472" t="s">
        <v>3</v>
      </c>
      <c r="E6" s="473" t="s">
        <v>6</v>
      </c>
      <c r="F6" s="473" t="s">
        <v>7</v>
      </c>
      <c r="G6" s="474" t="s">
        <v>9</v>
      </c>
      <c r="H6" s="800" t="s">
        <v>10</v>
      </c>
      <c r="I6" s="801"/>
      <c r="J6" s="472" t="s">
        <v>11</v>
      </c>
      <c r="K6" s="475" t="s">
        <v>70</v>
      </c>
      <c r="L6" s="476" t="s">
        <v>73</v>
      </c>
      <c r="O6" s="420">
        <v>1</v>
      </c>
      <c r="P6" s="420">
        <v>0.8</v>
      </c>
      <c r="Q6" s="420">
        <v>0.7</v>
      </c>
      <c r="R6" s="420">
        <v>0.6</v>
      </c>
      <c r="S6" s="421">
        <v>0.5</v>
      </c>
    </row>
    <row r="7" spans="1:23" ht="18" customHeight="1" x14ac:dyDescent="0.25">
      <c r="A7" s="775">
        <v>1</v>
      </c>
      <c r="B7" s="779"/>
      <c r="C7" s="783" t="s">
        <v>79</v>
      </c>
      <c r="D7" s="787"/>
      <c r="E7" s="787"/>
      <c r="F7" s="779"/>
      <c r="G7" s="779"/>
      <c r="H7" s="771" t="s">
        <v>284</v>
      </c>
      <c r="I7" s="771"/>
      <c r="J7" s="477" t="str">
        <f>+'TABELA I'!G4</f>
        <v/>
      </c>
      <c r="K7" s="478" t="str">
        <f>IF(J7="","",IF(J7&gt;1,5,IF(J7&gt;0.9,4.5,IF(J7&gt;0.8,4,IF(J7&gt;0.7,3,IF(J7&gt;0.6,2,IF(J7&gt;0.5,1,0)))))))</f>
        <v/>
      </c>
      <c r="L7" s="479"/>
      <c r="O7" s="45">
        <v>0.4</v>
      </c>
      <c r="P7" s="45">
        <v>0.3</v>
      </c>
      <c r="Q7" s="45">
        <v>0.2</v>
      </c>
      <c r="R7" s="51" t="s">
        <v>80</v>
      </c>
      <c r="W7" s="44">
        <f>E7-D7</f>
        <v>0</v>
      </c>
    </row>
    <row r="8" spans="1:23" ht="18" customHeight="1" thickBot="1" x14ac:dyDescent="0.3">
      <c r="A8" s="776"/>
      <c r="B8" s="780"/>
      <c r="C8" s="784"/>
      <c r="D8" s="788"/>
      <c r="E8" s="788"/>
      <c r="F8" s="780"/>
      <c r="G8" s="780"/>
      <c r="H8" s="772" t="s">
        <v>285</v>
      </c>
      <c r="I8" s="553" t="s">
        <v>55</v>
      </c>
      <c r="J8" s="480" t="str">
        <f>'TABELA IIa'!M150</f>
        <v/>
      </c>
      <c r="K8" s="773" t="str">
        <f>IF(F13="","",(((F13+(G13+H13)/2)/2)))</f>
        <v/>
      </c>
      <c r="L8" s="481"/>
      <c r="O8" s="43"/>
      <c r="P8" s="43"/>
      <c r="Q8" s="43"/>
      <c r="R8" s="43"/>
      <c r="W8" s="44">
        <f>E8-D8</f>
        <v>0</v>
      </c>
    </row>
    <row r="9" spans="1:23" ht="26.25" thickTop="1" x14ac:dyDescent="0.25">
      <c r="A9" s="776"/>
      <c r="B9" s="780"/>
      <c r="C9" s="784"/>
      <c r="D9" s="788"/>
      <c r="E9" s="788"/>
      <c r="F9" s="780"/>
      <c r="G9" s="780"/>
      <c r="H9" s="772"/>
      <c r="I9" s="544" t="s">
        <v>286</v>
      </c>
      <c r="J9" s="480" t="str">
        <f>'TABELA IIa'!S150</f>
        <v/>
      </c>
      <c r="K9" s="774"/>
      <c r="L9" s="482"/>
      <c r="O9" s="43"/>
      <c r="P9" s="43"/>
      <c r="Q9" s="43"/>
      <c r="R9" s="43"/>
    </row>
    <row r="10" spans="1:23" ht="25.5" customHeight="1" x14ac:dyDescent="0.25">
      <c r="A10" s="777"/>
      <c r="B10" s="781"/>
      <c r="C10" s="785"/>
      <c r="D10" s="789"/>
      <c r="E10" s="789"/>
      <c r="F10" s="781"/>
      <c r="G10" s="781"/>
      <c r="H10" s="792" t="s">
        <v>340</v>
      </c>
      <c r="I10" s="793"/>
      <c r="J10" s="551" t="str">
        <f>IF('TABELA III'!M83=0,"",'TABELA III'!M83)</f>
        <v/>
      </c>
      <c r="K10" s="557" t="str">
        <f>IF(J10="","",IF(J10&gt;0.94,15,IF(J10&gt;0.9,13,IF(J10&gt;0.8,11,IF(J10&gt;0.7,9,IF(J10&gt;0.6,6,IF(J10&gt;0.5,3,0)))))))</f>
        <v/>
      </c>
      <c r="L10" s="482"/>
      <c r="O10" s="43"/>
      <c r="P10" s="43"/>
      <c r="Q10" s="43"/>
      <c r="R10" s="43"/>
    </row>
    <row r="11" spans="1:23" ht="30" customHeight="1" thickBot="1" x14ac:dyDescent="0.3">
      <c r="A11" s="778"/>
      <c r="B11" s="782"/>
      <c r="C11" s="786"/>
      <c r="D11" s="790"/>
      <c r="E11" s="790"/>
      <c r="F11" s="782"/>
      <c r="G11" s="782"/>
      <c r="H11" s="791" t="s">
        <v>338</v>
      </c>
      <c r="I11" s="791"/>
      <c r="J11" s="550"/>
      <c r="K11" s="545" t="str">
        <f>IF(J11="","",IF(J11=0,5,IF(J11&lt;11,4,IF(J11&lt;21,3,IF(J11&lt;31,2,IF(J11&lt;=40,1,IF(J11&gt;40,0)))))))</f>
        <v/>
      </c>
      <c r="L11" s="482"/>
      <c r="O11" s="43"/>
      <c r="P11" s="43"/>
      <c r="Q11" s="43"/>
      <c r="R11" s="43"/>
    </row>
    <row r="12" spans="1:23" s="270" customFormat="1" ht="21" hidden="1" customHeight="1" x14ac:dyDescent="0.25">
      <c r="A12" s="396"/>
      <c r="B12" s="273"/>
      <c r="C12" s="397"/>
      <c r="D12" s="397"/>
      <c r="E12" s="397"/>
      <c r="F12" s="483" t="str">
        <f>'TABELA IIa'!M150</f>
        <v/>
      </c>
      <c r="G12" s="483" t="str">
        <f>'TABELA IIa'!S150</f>
        <v/>
      </c>
      <c r="H12" s="484" t="str">
        <f>'TABELA IIa'!S151</f>
        <v/>
      </c>
      <c r="I12" s="485"/>
      <c r="K12" s="402"/>
      <c r="L12" s="402"/>
      <c r="M12" s="269"/>
      <c r="N12" s="287"/>
      <c r="O12" s="271"/>
      <c r="P12" s="272"/>
      <c r="Q12" s="273"/>
      <c r="R12" s="273"/>
    </row>
    <row r="13" spans="1:23" s="270" customFormat="1" ht="18" hidden="1" customHeight="1" x14ac:dyDescent="0.25">
      <c r="A13" s="396"/>
      <c r="B13" s="273"/>
      <c r="C13" s="397"/>
      <c r="D13" s="397"/>
      <c r="E13" s="397"/>
      <c r="F13" s="486" t="str">
        <f>IF(J8="","",IF(F12&lt;0.0001,5,IF(F12&lt;0.0301,4,IF(F12&lt;0.0601,3,IF(F12&lt;=0.1,2,IF(F12&gt;1,0,))))))</f>
        <v/>
      </c>
      <c r="G13" s="487">
        <f>IF(G12&lt;0.0251,5,IF(G12&lt;0.0501,4,IF(G12&lt;0.751,3,IF(G12&lt;=0.1,2,IF(G12&gt;1,0,)))))</f>
        <v>0</v>
      </c>
      <c r="H13" s="487">
        <f>IF(H12&lt;0.0301,5,IF(H12&lt;0.0601,4,IF(H12&lt;0.1001,3,IF(H12&lt;=0.2,2,IF(H12&gt;2,0,)))))</f>
        <v>0</v>
      </c>
      <c r="I13" s="488"/>
      <c r="K13" s="402"/>
      <c r="L13" s="402"/>
      <c r="M13" s="269"/>
      <c r="N13" s="287"/>
      <c r="O13" s="271"/>
      <c r="P13" s="272"/>
      <c r="Q13" s="273"/>
      <c r="R13" s="273"/>
    </row>
    <row r="14" spans="1:23" s="270" customFormat="1" ht="15.75" customHeight="1" thickBot="1" x14ac:dyDescent="0.3">
      <c r="A14" s="396"/>
      <c r="B14" s="273"/>
      <c r="C14" s="397"/>
      <c r="D14" s="397"/>
      <c r="E14" s="397"/>
      <c r="F14" s="489"/>
      <c r="G14" s="490"/>
      <c r="H14" s="491"/>
      <c r="I14" s="488"/>
      <c r="K14" s="402"/>
      <c r="L14" s="402"/>
      <c r="M14" s="269"/>
      <c r="N14" s="287"/>
      <c r="O14" s="271"/>
      <c r="P14" s="272"/>
      <c r="Q14" s="273"/>
      <c r="R14" s="273"/>
    </row>
    <row r="15" spans="1:23" s="270" customFormat="1" ht="31.5" customHeight="1" thickBot="1" x14ac:dyDescent="0.3">
      <c r="A15" s="760" t="s">
        <v>279</v>
      </c>
      <c r="B15" s="761"/>
      <c r="C15" s="761"/>
      <c r="D15" s="761"/>
      <c r="E15" s="761"/>
      <c r="F15" s="761"/>
      <c r="G15" s="761"/>
      <c r="H15" s="761"/>
      <c r="I15" s="761"/>
      <c r="J15" s="761"/>
      <c r="K15" s="761"/>
      <c r="L15" s="762"/>
      <c r="M15" s="269"/>
      <c r="N15" s="287"/>
      <c r="O15" s="271"/>
      <c r="P15" s="272"/>
      <c r="Q15" s="273"/>
      <c r="R15" s="273"/>
    </row>
    <row r="16" spans="1:23" s="270" customFormat="1" ht="54" customHeight="1" thickBot="1" x14ac:dyDescent="0.3">
      <c r="A16" s="760" t="s">
        <v>339</v>
      </c>
      <c r="B16" s="761"/>
      <c r="C16" s="761"/>
      <c r="D16" s="761"/>
      <c r="E16" s="761"/>
      <c r="F16" s="761"/>
      <c r="G16" s="761"/>
      <c r="H16" s="761"/>
      <c r="I16" s="761"/>
      <c r="J16" s="761"/>
      <c r="K16" s="761"/>
      <c r="L16" s="552"/>
      <c r="M16" s="269"/>
      <c r="N16" s="287"/>
      <c r="O16" s="271"/>
      <c r="P16" s="272"/>
      <c r="Q16" s="273"/>
      <c r="R16" s="273"/>
    </row>
    <row r="17" spans="1:18" s="270" customFormat="1" ht="31.5" customHeight="1" thickBot="1" x14ac:dyDescent="0.3">
      <c r="A17" s="760" t="s">
        <v>328</v>
      </c>
      <c r="B17" s="761"/>
      <c r="C17" s="761"/>
      <c r="D17" s="761"/>
      <c r="E17" s="761"/>
      <c r="F17" s="761"/>
      <c r="G17" s="761"/>
      <c r="H17" s="761"/>
      <c r="I17" s="761"/>
      <c r="J17" s="761"/>
      <c r="K17" s="761"/>
      <c r="L17" s="762"/>
      <c r="M17" s="465"/>
      <c r="N17" s="465"/>
      <c r="O17" s="271"/>
      <c r="P17" s="272"/>
      <c r="Q17" s="273"/>
      <c r="R17" s="273"/>
    </row>
    <row r="18" spans="1:18" s="270" customFormat="1" x14ac:dyDescent="0.25">
      <c r="A18" s="466"/>
      <c r="B18" s="465"/>
      <c r="C18" s="465"/>
      <c r="D18" s="465"/>
      <c r="E18" s="465"/>
      <c r="F18" s="465"/>
      <c r="G18" s="465"/>
      <c r="H18" s="465"/>
      <c r="I18" s="465"/>
      <c r="J18" s="465"/>
      <c r="K18" s="465"/>
      <c r="L18" s="465"/>
      <c r="M18" s="465"/>
      <c r="N18" s="465"/>
      <c r="O18" s="271"/>
      <c r="P18" s="272"/>
      <c r="Q18" s="273"/>
      <c r="R18" s="273"/>
    </row>
    <row r="19" spans="1:18" ht="18.75" customHeight="1" x14ac:dyDescent="0.25">
      <c r="J19" s="547"/>
      <c r="K19" s="547"/>
      <c r="L19" s="548"/>
      <c r="M19" s="549"/>
      <c r="N19" s="287"/>
    </row>
  </sheetData>
  <sheetProtection algorithmName="SHA-512" hashValue="FhHsWfuKBIYYNwscfFBYp0keyN+/bFl1mIUsOzPkDVkPykoIMsoQcmbBm84YTqq1fSrbosi+ZMo3EjMtdDa8XQ==" saltValue="n8wc9YfOIp+OLcyGZ6kPTA==" spinCount="100000" sheet="1" objects="1" scenarios="1"/>
  <mergeCells count="26">
    <mergeCell ref="G4:G5"/>
    <mergeCell ref="A4:A5"/>
    <mergeCell ref="B4:B5"/>
    <mergeCell ref="C4:C5"/>
    <mergeCell ref="D4:E4"/>
    <mergeCell ref="F4:F5"/>
    <mergeCell ref="H4:I5"/>
    <mergeCell ref="J4:J5"/>
    <mergeCell ref="K4:K5"/>
    <mergeCell ref="L4:L5"/>
    <mergeCell ref="H6:I6"/>
    <mergeCell ref="A16:K16"/>
    <mergeCell ref="A17:L17"/>
    <mergeCell ref="H7:I7"/>
    <mergeCell ref="H8:H9"/>
    <mergeCell ref="K8:K9"/>
    <mergeCell ref="A15:L15"/>
    <mergeCell ref="A7:A11"/>
    <mergeCell ref="B7:B11"/>
    <mergeCell ref="C7:C11"/>
    <mergeCell ref="D7:D11"/>
    <mergeCell ref="E7:E11"/>
    <mergeCell ref="F7:F11"/>
    <mergeCell ref="G7:G11"/>
    <mergeCell ref="H11:I11"/>
    <mergeCell ref="H10:I10"/>
  </mergeCells>
  <pageMargins left="0.7" right="0.7" top="0.75" bottom="0.75" header="0.3" footer="0.3"/>
  <pageSetup paperSize="9" scale="76" orientation="landscape" r:id="rId1"/>
  <headerFooter>
    <oddHeader>&amp;R&amp;"Arial,Regular"&amp;11&amp;B&amp;K000000JAVNO</oddHeader>
    <evenHeader>&amp;R&amp;"Arial,Regular"&amp;11&amp;B&amp;K000000JAVNO</evenHeader>
    <firstHeader>&amp;R&amp;"Arial,Regular"&amp;11&amp;B&amp;K000000JAVNO</firstHead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Q24"/>
  <sheetViews>
    <sheetView workbookViewId="0">
      <selection activeCell="A2" sqref="A2:Q24"/>
    </sheetView>
  </sheetViews>
  <sheetFormatPr defaultRowHeight="12.75" x14ac:dyDescent="0.2"/>
  <cols>
    <col min="1" max="5" width="9.140625" style="177"/>
    <col min="6" max="6" width="7.85546875" style="177" customWidth="1"/>
    <col min="7" max="7" width="6.42578125" style="177" customWidth="1"/>
    <col min="8" max="8" width="8.42578125" style="177" customWidth="1"/>
    <col min="9" max="9" width="6.140625" style="177" customWidth="1"/>
    <col min="10" max="10" width="8.85546875" style="177" customWidth="1"/>
    <col min="11" max="11" width="8.5703125" style="177" customWidth="1"/>
    <col min="12" max="12" width="9" style="177" customWidth="1"/>
    <col min="13" max="13" width="8.42578125" style="177" customWidth="1"/>
    <col min="14" max="15" width="8.140625" style="177" customWidth="1"/>
    <col min="16" max="16384" width="9.140625" style="177"/>
  </cols>
  <sheetData>
    <row r="1" spans="1:17" ht="51" x14ac:dyDescent="0.2">
      <c r="A1" s="173" t="s">
        <v>130</v>
      </c>
      <c r="B1" s="173" t="s">
        <v>131</v>
      </c>
      <c r="C1" s="174" t="s">
        <v>132</v>
      </c>
      <c r="D1" s="174" t="s">
        <v>133</v>
      </c>
      <c r="E1" s="245" t="s">
        <v>134</v>
      </c>
      <c r="F1" s="245" t="s">
        <v>135</v>
      </c>
      <c r="G1" s="245" t="s">
        <v>136</v>
      </c>
      <c r="H1" s="245" t="s">
        <v>137</v>
      </c>
      <c r="I1" s="245" t="s">
        <v>138</v>
      </c>
      <c r="J1" s="245" t="s">
        <v>139</v>
      </c>
      <c r="K1" s="245" t="s">
        <v>140</v>
      </c>
      <c r="L1" s="245" t="s">
        <v>141</v>
      </c>
      <c r="M1" s="245" t="s">
        <v>142</v>
      </c>
      <c r="N1" s="175" t="s">
        <v>143</v>
      </c>
      <c r="O1" s="175" t="s">
        <v>144</v>
      </c>
      <c r="P1" s="176" t="s">
        <v>145</v>
      </c>
      <c r="Q1" s="175" t="s">
        <v>146</v>
      </c>
    </row>
    <row r="2" spans="1:17" x14ac:dyDescent="0.2">
      <c r="A2" s="178">
        <f>'TABELA I'!$K$2</f>
        <v>0</v>
      </c>
      <c r="B2" s="178">
        <f>'TABELA I'!$K$1</f>
        <v>2025</v>
      </c>
      <c r="C2" s="178">
        <v>6</v>
      </c>
      <c r="D2" s="178">
        <f>'TABELA II'!B9</f>
        <v>0</v>
      </c>
      <c r="E2" s="178">
        <f>'TABELA II'!C9</f>
        <v>0</v>
      </c>
      <c r="F2" s="178" t="e">
        <f>'TABELA II'!#REF!</f>
        <v>#REF!</v>
      </c>
      <c r="G2" s="178" t="e">
        <f>'TABELA II'!#REF!</f>
        <v>#REF!</v>
      </c>
      <c r="H2" s="178" t="e">
        <f>'TABELA II'!#REF!</f>
        <v>#REF!</v>
      </c>
      <c r="I2" s="178">
        <f>'TABELA II'!D9</f>
        <v>0</v>
      </c>
      <c r="J2" s="178">
        <f>'TABELA II'!E9</f>
        <v>0</v>
      </c>
      <c r="K2" s="178" t="e">
        <f>'TABELA II'!#REF!</f>
        <v>#REF!</v>
      </c>
      <c r="L2" s="178" t="e">
        <f>'TABELA II'!#REF!</f>
        <v>#REF!</v>
      </c>
      <c r="M2" s="178" t="str">
        <f>'TABELA II'!F9</f>
        <v/>
      </c>
      <c r="N2" s="178">
        <f>'TABELA II'!G9</f>
        <v>0</v>
      </c>
      <c r="O2" s="178">
        <f>'TABELA II'!H9</f>
        <v>0</v>
      </c>
      <c r="P2" s="178">
        <f>'TABELA II'!I9</f>
        <v>0</v>
      </c>
      <c r="Q2" s="178" t="str">
        <f>'TABELA II'!J9</f>
        <v/>
      </c>
    </row>
    <row r="3" spans="1:17" x14ac:dyDescent="0.2">
      <c r="A3" s="178">
        <f>'TABELA I'!$K$2</f>
        <v>0</v>
      </c>
      <c r="B3" s="178">
        <f>'TABELA I'!$K$1</f>
        <v>2025</v>
      </c>
      <c r="C3" s="178">
        <v>7</v>
      </c>
      <c r="D3" s="178">
        <f>'TABELA II'!B10</f>
        <v>0</v>
      </c>
      <c r="E3" s="178">
        <f>'TABELA II'!C10</f>
        <v>0</v>
      </c>
      <c r="F3" s="178" t="e">
        <f>'TABELA II'!#REF!</f>
        <v>#REF!</v>
      </c>
      <c r="G3" s="178" t="e">
        <f>'TABELA II'!#REF!</f>
        <v>#REF!</v>
      </c>
      <c r="H3" s="178" t="e">
        <f>'TABELA II'!#REF!</f>
        <v>#REF!</v>
      </c>
      <c r="I3" s="178">
        <f>'TABELA II'!D10</f>
        <v>0</v>
      </c>
      <c r="J3" s="178">
        <f>'TABELA II'!E10</f>
        <v>0</v>
      </c>
      <c r="K3" s="178" t="e">
        <f>'TABELA II'!#REF!</f>
        <v>#REF!</v>
      </c>
      <c r="L3" s="178" t="e">
        <f>'TABELA II'!#REF!</f>
        <v>#REF!</v>
      </c>
      <c r="M3" s="178" t="str">
        <f>'TABELA II'!F10</f>
        <v/>
      </c>
      <c r="N3" s="178">
        <f>'TABELA II'!G10</f>
        <v>0</v>
      </c>
      <c r="O3" s="178">
        <f>'TABELA II'!H10</f>
        <v>0</v>
      </c>
      <c r="P3" s="178">
        <f>'TABELA II'!I10</f>
        <v>0</v>
      </c>
      <c r="Q3" s="178" t="str">
        <f>'TABELA II'!J10</f>
        <v/>
      </c>
    </row>
    <row r="4" spans="1:17" x14ac:dyDescent="0.2">
      <c r="A4" s="178">
        <f>'TABELA I'!$K$2</f>
        <v>0</v>
      </c>
      <c r="B4" s="178">
        <f>'TABELA I'!$K$1</f>
        <v>2025</v>
      </c>
      <c r="C4" s="178">
        <v>4</v>
      </c>
      <c r="D4" s="178">
        <f>'TABELA II'!B11</f>
        <v>0</v>
      </c>
      <c r="E4" s="178">
        <f>'TABELA II'!C11</f>
        <v>0</v>
      </c>
      <c r="F4" s="178" t="e">
        <f>'TABELA II'!#REF!</f>
        <v>#REF!</v>
      </c>
      <c r="G4" s="178" t="e">
        <f>'TABELA II'!#REF!</f>
        <v>#REF!</v>
      </c>
      <c r="H4" s="178" t="e">
        <f>'TABELA II'!#REF!</f>
        <v>#REF!</v>
      </c>
      <c r="I4" s="178">
        <f>'TABELA II'!D11</f>
        <v>0</v>
      </c>
      <c r="J4" s="178">
        <f>'TABELA II'!E11</f>
        <v>0</v>
      </c>
      <c r="K4" s="178" t="e">
        <f>'TABELA II'!#REF!</f>
        <v>#REF!</v>
      </c>
      <c r="L4" s="178" t="e">
        <f>'TABELA II'!#REF!</f>
        <v>#REF!</v>
      </c>
      <c r="M4" s="178" t="str">
        <f>'TABELA II'!F11</f>
        <v/>
      </c>
      <c r="N4" s="178">
        <f>'TABELA II'!G11</f>
        <v>0</v>
      </c>
      <c r="O4" s="178">
        <f>'TABELA II'!H11</f>
        <v>0</v>
      </c>
      <c r="P4" s="178">
        <f>'TABELA II'!I11</f>
        <v>0</v>
      </c>
      <c r="Q4" s="178" t="str">
        <f>'TABELA II'!J11</f>
        <v/>
      </c>
    </row>
    <row r="5" spans="1:17" x14ac:dyDescent="0.2">
      <c r="A5" s="178">
        <f>'TABELA I'!$K$2</f>
        <v>0</v>
      </c>
      <c r="B5" s="178">
        <f>'TABELA I'!$K$1</f>
        <v>2025</v>
      </c>
      <c r="C5" s="178">
        <v>5</v>
      </c>
      <c r="D5" s="178">
        <f>'TABELA II'!B12</f>
        <v>0</v>
      </c>
      <c r="E5" s="178">
        <f>'TABELA II'!C12</f>
        <v>0</v>
      </c>
      <c r="F5" s="178" t="e">
        <f>'TABELA II'!#REF!</f>
        <v>#REF!</v>
      </c>
      <c r="G5" s="178" t="e">
        <f>'TABELA II'!#REF!</f>
        <v>#REF!</v>
      </c>
      <c r="H5" s="178" t="e">
        <f>'TABELA II'!#REF!</f>
        <v>#REF!</v>
      </c>
      <c r="I5" s="178">
        <f>'TABELA II'!D12</f>
        <v>0</v>
      </c>
      <c r="J5" s="178">
        <f>'TABELA II'!E12</f>
        <v>0</v>
      </c>
      <c r="K5" s="178" t="e">
        <f>'TABELA II'!#REF!</f>
        <v>#REF!</v>
      </c>
      <c r="L5" s="178" t="e">
        <f>'TABELA II'!#REF!</f>
        <v>#REF!</v>
      </c>
      <c r="M5" s="178" t="str">
        <f>'TABELA II'!F12</f>
        <v/>
      </c>
      <c r="N5" s="178">
        <f>'TABELA II'!G12</f>
        <v>0</v>
      </c>
      <c r="O5" s="178">
        <f>'TABELA II'!H12</f>
        <v>0</v>
      </c>
      <c r="P5" s="178">
        <f>'TABELA II'!I12</f>
        <v>0</v>
      </c>
      <c r="Q5" s="178">
        <f>'TABELA II'!J12</f>
        <v>0</v>
      </c>
    </row>
    <row r="6" spans="1:17" x14ac:dyDescent="0.2">
      <c r="A6" s="178">
        <f>'TABELA I'!$K$2</f>
        <v>0</v>
      </c>
      <c r="B6" s="178">
        <f>'TABELA I'!$K$1</f>
        <v>2025</v>
      </c>
      <c r="C6" s="178">
        <v>10</v>
      </c>
      <c r="D6" s="178">
        <f>'TABELA II'!B13</f>
        <v>0</v>
      </c>
      <c r="E6" s="178">
        <f>'TABELA II'!C13</f>
        <v>0</v>
      </c>
      <c r="F6" s="178" t="e">
        <f>'TABELA II'!#REF!</f>
        <v>#REF!</v>
      </c>
      <c r="G6" s="178" t="e">
        <f>'TABELA II'!#REF!</f>
        <v>#REF!</v>
      </c>
      <c r="H6" s="178" t="e">
        <f>'TABELA II'!#REF!</f>
        <v>#REF!</v>
      </c>
      <c r="I6" s="178">
        <f>'TABELA II'!D13</f>
        <v>0</v>
      </c>
      <c r="J6" s="178">
        <f>'TABELA II'!E13</f>
        <v>0</v>
      </c>
      <c r="K6" s="178" t="e">
        <f>'TABELA II'!#REF!</f>
        <v>#REF!</v>
      </c>
      <c r="L6" s="178" t="e">
        <f>'TABELA II'!#REF!</f>
        <v>#REF!</v>
      </c>
      <c r="M6" s="178" t="str">
        <f>'TABELA II'!F13</f>
        <v/>
      </c>
      <c r="N6" s="178">
        <f>'TABELA II'!G13</f>
        <v>0</v>
      </c>
      <c r="O6" s="178">
        <f>'TABELA II'!H13</f>
        <v>0</v>
      </c>
      <c r="P6" s="178">
        <f>'TABELA II'!I13</f>
        <v>0</v>
      </c>
      <c r="Q6" s="178" t="str">
        <f>'TABELA II'!J13</f>
        <v/>
      </c>
    </row>
    <row r="7" spans="1:17" x14ac:dyDescent="0.2">
      <c r="A7" s="178">
        <f>'TABELA I'!$K$2</f>
        <v>0</v>
      </c>
      <c r="B7" s="178">
        <f>'TABELA I'!$K$1</f>
        <v>2025</v>
      </c>
      <c r="C7" s="178">
        <v>11</v>
      </c>
      <c r="D7" s="178">
        <f>'TABELA II'!B14</f>
        <v>0</v>
      </c>
      <c r="E7" s="178">
        <f>'TABELA II'!C14</f>
        <v>0</v>
      </c>
      <c r="F7" s="178" t="e">
        <f>'TABELA II'!#REF!</f>
        <v>#REF!</v>
      </c>
      <c r="G7" s="178" t="e">
        <f>'TABELA II'!#REF!</f>
        <v>#REF!</v>
      </c>
      <c r="H7" s="178" t="e">
        <f>'TABELA II'!#REF!</f>
        <v>#REF!</v>
      </c>
      <c r="I7" s="178">
        <f>'TABELA II'!D14</f>
        <v>0</v>
      </c>
      <c r="J7" s="178">
        <f>'TABELA II'!E14</f>
        <v>0</v>
      </c>
      <c r="K7" s="178" t="e">
        <f>'TABELA II'!#REF!</f>
        <v>#REF!</v>
      </c>
      <c r="L7" s="178" t="e">
        <f>'TABELA II'!#REF!</f>
        <v>#REF!</v>
      </c>
      <c r="M7" s="178" t="str">
        <f>'TABELA II'!F14</f>
        <v/>
      </c>
      <c r="N7" s="178">
        <f>'TABELA II'!G14</f>
        <v>0</v>
      </c>
      <c r="O7" s="178">
        <f>'TABELA II'!H14</f>
        <v>0</v>
      </c>
      <c r="P7" s="178">
        <f>'TABELA II'!I14</f>
        <v>0</v>
      </c>
      <c r="Q7" s="178" t="str">
        <f>'TABELA II'!J14</f>
        <v/>
      </c>
    </row>
    <row r="8" spans="1:17" x14ac:dyDescent="0.2">
      <c r="A8" s="178">
        <f>'TABELA I'!$K$2</f>
        <v>0</v>
      </c>
      <c r="B8" s="178">
        <f>'TABELA I'!$K$1</f>
        <v>2025</v>
      </c>
      <c r="C8" s="178">
        <v>12</v>
      </c>
      <c r="D8" s="178">
        <f>'TABELA II'!B15</f>
        <v>0</v>
      </c>
      <c r="E8" s="178">
        <f>'TABELA II'!C15</f>
        <v>0</v>
      </c>
      <c r="F8" s="178" t="e">
        <f>'TABELA II'!#REF!</f>
        <v>#REF!</v>
      </c>
      <c r="G8" s="178" t="e">
        <f>'TABELA II'!#REF!</f>
        <v>#REF!</v>
      </c>
      <c r="H8" s="178" t="e">
        <f>'TABELA II'!#REF!</f>
        <v>#REF!</v>
      </c>
      <c r="I8" s="178">
        <f>'TABELA II'!D15</f>
        <v>0</v>
      </c>
      <c r="J8" s="178">
        <f>'TABELA II'!E15</f>
        <v>0</v>
      </c>
      <c r="K8" s="178" t="e">
        <f>'TABELA II'!#REF!</f>
        <v>#REF!</v>
      </c>
      <c r="L8" s="178" t="e">
        <f>'TABELA II'!#REF!</f>
        <v>#REF!</v>
      </c>
      <c r="M8" s="178" t="str">
        <f>'TABELA II'!F15</f>
        <v/>
      </c>
      <c r="N8" s="178">
        <f>'TABELA II'!G15</f>
        <v>0</v>
      </c>
      <c r="O8" s="178">
        <f>'TABELA II'!H15</f>
        <v>0</v>
      </c>
      <c r="P8" s="178">
        <f>'TABELA II'!I15</f>
        <v>0</v>
      </c>
      <c r="Q8" s="178" t="str">
        <f>'TABELA II'!J15</f>
        <v/>
      </c>
    </row>
    <row r="9" spans="1:17" x14ac:dyDescent="0.2">
      <c r="A9" s="178">
        <f>'TABELA I'!$K$2</f>
        <v>0</v>
      </c>
      <c r="B9" s="178">
        <f>'TABELA I'!$K$1</f>
        <v>2025</v>
      </c>
      <c r="C9" s="178">
        <v>13</v>
      </c>
      <c r="D9" s="178">
        <f>'TABELA II'!B16</f>
        <v>0</v>
      </c>
      <c r="E9" s="178">
        <f>'TABELA II'!C16</f>
        <v>0</v>
      </c>
      <c r="F9" s="178" t="e">
        <f>'TABELA II'!#REF!</f>
        <v>#REF!</v>
      </c>
      <c r="G9" s="178" t="e">
        <f>'TABELA II'!#REF!</f>
        <v>#REF!</v>
      </c>
      <c r="H9" s="178" t="e">
        <f>'TABELA II'!#REF!</f>
        <v>#REF!</v>
      </c>
      <c r="I9" s="178">
        <f>'TABELA II'!D16</f>
        <v>0</v>
      </c>
      <c r="J9" s="178">
        <f>'TABELA II'!E16</f>
        <v>0</v>
      </c>
      <c r="K9" s="178" t="e">
        <f>'TABELA II'!#REF!</f>
        <v>#REF!</v>
      </c>
      <c r="L9" s="178" t="e">
        <f>'TABELA II'!#REF!</f>
        <v>#REF!</v>
      </c>
      <c r="M9" s="178" t="str">
        <f>'TABELA II'!F16</f>
        <v/>
      </c>
      <c r="N9" s="178">
        <f>'TABELA II'!G16</f>
        <v>0</v>
      </c>
      <c r="O9" s="178">
        <f>'TABELA II'!H16</f>
        <v>0</v>
      </c>
      <c r="P9" s="178">
        <f>'TABELA II'!I16</f>
        <v>0</v>
      </c>
      <c r="Q9" s="178" t="str">
        <f>'TABELA II'!J16</f>
        <v/>
      </c>
    </row>
    <row r="10" spans="1:17" x14ac:dyDescent="0.2">
      <c r="A10" s="178">
        <f>'TABELA I'!$K$2</f>
        <v>0</v>
      </c>
      <c r="B10" s="178">
        <f>'TABELA I'!$K$1</f>
        <v>2025</v>
      </c>
      <c r="C10" s="178">
        <v>14</v>
      </c>
      <c r="D10" s="178">
        <f>'TABELA II'!B17</f>
        <v>0</v>
      </c>
      <c r="E10" s="178">
        <f>'TABELA II'!C17</f>
        <v>0</v>
      </c>
      <c r="F10" s="178" t="e">
        <f>'TABELA II'!#REF!</f>
        <v>#REF!</v>
      </c>
      <c r="G10" s="178" t="e">
        <f>'TABELA II'!#REF!</f>
        <v>#REF!</v>
      </c>
      <c r="H10" s="178" t="e">
        <f>'TABELA II'!#REF!</f>
        <v>#REF!</v>
      </c>
      <c r="I10" s="178">
        <f>'TABELA II'!D17</f>
        <v>0</v>
      </c>
      <c r="J10" s="178">
        <f>'TABELA II'!E17</f>
        <v>0</v>
      </c>
      <c r="K10" s="178" t="e">
        <f>'TABELA II'!#REF!</f>
        <v>#REF!</v>
      </c>
      <c r="L10" s="178" t="e">
        <f>'TABELA II'!#REF!</f>
        <v>#REF!</v>
      </c>
      <c r="M10" s="178" t="str">
        <f>'TABELA II'!F17</f>
        <v/>
      </c>
      <c r="N10" s="178">
        <f>'TABELA II'!G17</f>
        <v>0</v>
      </c>
      <c r="O10" s="178">
        <f>'TABELA II'!H17</f>
        <v>0</v>
      </c>
      <c r="P10" s="178">
        <f>'TABELA II'!I17</f>
        <v>0</v>
      </c>
      <c r="Q10" s="178" t="str">
        <f>'TABELA II'!J17</f>
        <v/>
      </c>
    </row>
    <row r="11" spans="1:17" x14ac:dyDescent="0.2">
      <c r="A11" s="178">
        <f>'TABELA I'!$K$2</f>
        <v>0</v>
      </c>
      <c r="B11" s="178">
        <f>'TABELA I'!$K$1</f>
        <v>2025</v>
      </c>
      <c r="C11" s="178">
        <v>15</v>
      </c>
      <c r="D11" s="178">
        <f>'TABELA II'!B18</f>
        <v>0</v>
      </c>
      <c r="E11" s="178">
        <f>'TABELA II'!C18</f>
        <v>0</v>
      </c>
      <c r="F11" s="178" t="e">
        <f>'TABELA II'!#REF!</f>
        <v>#REF!</v>
      </c>
      <c r="G11" s="178" t="e">
        <f>'TABELA II'!#REF!</f>
        <v>#REF!</v>
      </c>
      <c r="H11" s="178" t="e">
        <f>'TABELA II'!#REF!</f>
        <v>#REF!</v>
      </c>
      <c r="I11" s="178">
        <f>'TABELA II'!D18</f>
        <v>0</v>
      </c>
      <c r="J11" s="178">
        <f>'TABELA II'!E18</f>
        <v>0</v>
      </c>
      <c r="K11" s="178" t="e">
        <f>'TABELA II'!#REF!</f>
        <v>#REF!</v>
      </c>
      <c r="L11" s="178" t="e">
        <f>'TABELA II'!#REF!</f>
        <v>#REF!</v>
      </c>
      <c r="M11" s="178" t="str">
        <f>'TABELA II'!F18</f>
        <v/>
      </c>
      <c r="N11" s="178">
        <f>'TABELA II'!G18</f>
        <v>0</v>
      </c>
      <c r="O11" s="178">
        <f>'TABELA II'!H18</f>
        <v>0</v>
      </c>
      <c r="P11" s="178">
        <f>'TABELA II'!I18</f>
        <v>0</v>
      </c>
      <c r="Q11" s="178" t="str">
        <f>'TABELA II'!J18</f>
        <v/>
      </c>
    </row>
    <row r="12" spans="1:17" x14ac:dyDescent="0.2">
      <c r="A12" s="178">
        <f>'TABELA I'!$K$2</f>
        <v>0</v>
      </c>
      <c r="B12" s="178">
        <f>'TABELA I'!$K$1</f>
        <v>2025</v>
      </c>
      <c r="C12" s="178">
        <v>33</v>
      </c>
      <c r="D12" s="178">
        <f>'TABELA II'!B19</f>
        <v>0</v>
      </c>
      <c r="E12" s="178">
        <f>'TABELA II'!C19</f>
        <v>0</v>
      </c>
      <c r="F12" s="178" t="e">
        <f>'TABELA II'!#REF!</f>
        <v>#REF!</v>
      </c>
      <c r="G12" s="178" t="e">
        <f>'TABELA II'!#REF!</f>
        <v>#REF!</v>
      </c>
      <c r="H12" s="178" t="e">
        <f>'TABELA II'!#REF!</f>
        <v>#REF!</v>
      </c>
      <c r="I12" s="178">
        <f>'TABELA II'!D19</f>
        <v>0</v>
      </c>
      <c r="J12" s="178">
        <f>'TABELA II'!E19</f>
        <v>0</v>
      </c>
      <c r="K12" s="178" t="e">
        <f>'TABELA II'!#REF!</f>
        <v>#REF!</v>
      </c>
      <c r="L12" s="178" t="e">
        <f>'TABELA II'!#REF!</f>
        <v>#REF!</v>
      </c>
      <c r="M12" s="178" t="str">
        <f>'TABELA II'!F19</f>
        <v/>
      </c>
      <c r="N12" s="178">
        <f>'TABELA II'!G19</f>
        <v>0</v>
      </c>
      <c r="O12" s="178">
        <f>'TABELA II'!H19</f>
        <v>0</v>
      </c>
      <c r="P12" s="178">
        <f>'TABELA II'!I19</f>
        <v>0</v>
      </c>
      <c r="Q12" s="178" t="str">
        <f>'TABELA II'!J19</f>
        <v/>
      </c>
    </row>
    <row r="13" spans="1:17" x14ac:dyDescent="0.2">
      <c r="A13" s="178">
        <f>'TABELA I'!$K$2</f>
        <v>0</v>
      </c>
      <c r="B13" s="178">
        <f>'TABELA I'!$K$1</f>
        <v>2025</v>
      </c>
      <c r="C13" s="178">
        <v>34</v>
      </c>
      <c r="D13" s="178">
        <f>'TABELA II'!B20</f>
        <v>0</v>
      </c>
      <c r="E13" s="178">
        <f>'TABELA II'!C20</f>
        <v>0</v>
      </c>
      <c r="F13" s="178" t="e">
        <f>'TABELA II'!#REF!</f>
        <v>#REF!</v>
      </c>
      <c r="G13" s="178" t="e">
        <f>'TABELA II'!#REF!</f>
        <v>#REF!</v>
      </c>
      <c r="H13" s="178" t="e">
        <f>'TABELA II'!#REF!</f>
        <v>#REF!</v>
      </c>
      <c r="I13" s="178">
        <f>'TABELA II'!D20</f>
        <v>0</v>
      </c>
      <c r="J13" s="178">
        <f>'TABELA II'!E20</f>
        <v>0</v>
      </c>
      <c r="K13" s="178" t="e">
        <f>'TABELA II'!#REF!</f>
        <v>#REF!</v>
      </c>
      <c r="L13" s="178" t="e">
        <f>'TABELA II'!#REF!</f>
        <v>#REF!</v>
      </c>
      <c r="M13" s="178" t="str">
        <f>'TABELA II'!F20</f>
        <v/>
      </c>
      <c r="N13" s="178">
        <f>'TABELA II'!G20</f>
        <v>0</v>
      </c>
      <c r="O13" s="178">
        <f>'TABELA II'!H20</f>
        <v>0</v>
      </c>
      <c r="P13" s="178">
        <f>'TABELA II'!I20</f>
        <v>0</v>
      </c>
      <c r="Q13" s="178" t="str">
        <f>'TABELA II'!J20</f>
        <v/>
      </c>
    </row>
    <row r="14" spans="1:17" x14ac:dyDescent="0.2">
      <c r="A14" s="178">
        <f>'TABELA I'!$K$2</f>
        <v>0</v>
      </c>
      <c r="B14" s="178">
        <f>'TABELA I'!$K$1</f>
        <v>2025</v>
      </c>
      <c r="C14" s="178">
        <v>35</v>
      </c>
      <c r="D14" s="178">
        <f>'TABELA II'!B21</f>
        <v>0</v>
      </c>
      <c r="E14" s="178">
        <f>'TABELA II'!C21</f>
        <v>0</v>
      </c>
      <c r="F14" s="178" t="e">
        <f>'TABELA II'!#REF!</f>
        <v>#REF!</v>
      </c>
      <c r="G14" s="178" t="e">
        <f>'TABELA II'!#REF!</f>
        <v>#REF!</v>
      </c>
      <c r="H14" s="178" t="e">
        <f>'TABELA II'!#REF!</f>
        <v>#REF!</v>
      </c>
      <c r="I14" s="178">
        <f>'TABELA II'!D21</f>
        <v>0</v>
      </c>
      <c r="J14" s="178">
        <f>'TABELA II'!E21</f>
        <v>0</v>
      </c>
      <c r="K14" s="178" t="e">
        <f>'TABELA II'!#REF!</f>
        <v>#REF!</v>
      </c>
      <c r="L14" s="178" t="e">
        <f>'TABELA II'!#REF!</f>
        <v>#REF!</v>
      </c>
      <c r="M14" s="178" t="str">
        <f>'TABELA II'!F21</f>
        <v/>
      </c>
      <c r="N14" s="178">
        <f>'TABELA II'!G21</f>
        <v>0</v>
      </c>
      <c r="O14" s="178">
        <f>'TABELA II'!H21</f>
        <v>0</v>
      </c>
      <c r="P14" s="178">
        <f>'TABELA II'!I21</f>
        <v>0</v>
      </c>
      <c r="Q14" s="178" t="str">
        <f>'TABELA II'!J21</f>
        <v/>
      </c>
    </row>
    <row r="15" spans="1:17" x14ac:dyDescent="0.2">
      <c r="A15" s="178">
        <f>'TABELA I'!$K$2</f>
        <v>0</v>
      </c>
      <c r="B15" s="178">
        <f>'TABELA I'!$K$1</f>
        <v>2025</v>
      </c>
      <c r="C15" s="178">
        <v>36</v>
      </c>
      <c r="D15" s="178">
        <f>'TABELA II'!B22</f>
        <v>0</v>
      </c>
      <c r="E15" s="178">
        <f>'TABELA II'!C22</f>
        <v>0</v>
      </c>
      <c r="F15" s="178" t="e">
        <f>'TABELA II'!#REF!</f>
        <v>#REF!</v>
      </c>
      <c r="G15" s="178" t="e">
        <f>'TABELA II'!#REF!</f>
        <v>#REF!</v>
      </c>
      <c r="H15" s="178" t="e">
        <f>'TABELA II'!#REF!</f>
        <v>#REF!</v>
      </c>
      <c r="I15" s="178">
        <f>'TABELA II'!D22</f>
        <v>0</v>
      </c>
      <c r="J15" s="178">
        <f>'TABELA II'!E22</f>
        <v>0</v>
      </c>
      <c r="K15" s="178" t="e">
        <f>'TABELA II'!#REF!</f>
        <v>#REF!</v>
      </c>
      <c r="L15" s="178" t="e">
        <f>'TABELA II'!#REF!</f>
        <v>#REF!</v>
      </c>
      <c r="M15" s="178" t="str">
        <f>'TABELA II'!F22</f>
        <v/>
      </c>
      <c r="N15" s="178">
        <f>'TABELA II'!G22</f>
        <v>0</v>
      </c>
      <c r="O15" s="178">
        <f>'TABELA II'!H22</f>
        <v>0</v>
      </c>
      <c r="P15" s="178">
        <f>'TABELA II'!I22</f>
        <v>0</v>
      </c>
      <c r="Q15" s="178" t="str">
        <f>'TABELA II'!J22</f>
        <v/>
      </c>
    </row>
    <row r="16" spans="1:17" x14ac:dyDescent="0.2">
      <c r="A16" s="178">
        <f>'TABELA I'!$K$2</f>
        <v>0</v>
      </c>
      <c r="B16" s="178">
        <f>'TABELA I'!$K$1</f>
        <v>2025</v>
      </c>
      <c r="C16" s="178">
        <v>18</v>
      </c>
      <c r="D16" s="178">
        <f>'TABELA II'!B23</f>
        <v>0</v>
      </c>
      <c r="E16" s="178">
        <f>'TABELA II'!C23</f>
        <v>0</v>
      </c>
      <c r="F16" s="178" t="e">
        <f>'TABELA II'!#REF!</f>
        <v>#REF!</v>
      </c>
      <c r="G16" s="178" t="e">
        <f>'TABELA II'!#REF!</f>
        <v>#REF!</v>
      </c>
      <c r="H16" s="178" t="e">
        <f>'TABELA II'!#REF!</f>
        <v>#REF!</v>
      </c>
      <c r="I16" s="178">
        <f>'TABELA II'!D23</f>
        <v>0</v>
      </c>
      <c r="J16" s="178">
        <f>'TABELA II'!E23</f>
        <v>0</v>
      </c>
      <c r="K16" s="178" t="e">
        <f>'TABELA II'!#REF!</f>
        <v>#REF!</v>
      </c>
      <c r="L16" s="178" t="e">
        <f>'TABELA II'!#REF!</f>
        <v>#REF!</v>
      </c>
      <c r="M16" s="178" t="str">
        <f>'TABELA II'!F23</f>
        <v/>
      </c>
      <c r="N16" s="178">
        <f>'TABELA II'!G23</f>
        <v>0</v>
      </c>
      <c r="O16" s="178">
        <f>'TABELA II'!H23</f>
        <v>0</v>
      </c>
      <c r="P16" s="178">
        <f>'TABELA II'!I23</f>
        <v>0</v>
      </c>
      <c r="Q16" s="178" t="str">
        <f>'TABELA II'!J23</f>
        <v/>
      </c>
    </row>
    <row r="17" spans="1:17" x14ac:dyDescent="0.2">
      <c r="A17" s="178">
        <f>'TABELA I'!$K$2</f>
        <v>0</v>
      </c>
      <c r="B17" s="178">
        <f>'TABELA I'!$K$1</f>
        <v>2025</v>
      </c>
      <c r="C17" s="178">
        <v>8</v>
      </c>
      <c r="D17" s="178">
        <f>'TABELA II'!B24</f>
        <v>0</v>
      </c>
      <c r="E17" s="178">
        <f>'TABELA II'!C24</f>
        <v>0</v>
      </c>
      <c r="F17" s="178" t="e">
        <f>'TABELA II'!#REF!</f>
        <v>#REF!</v>
      </c>
      <c r="G17" s="178" t="e">
        <f>'TABELA II'!#REF!</f>
        <v>#REF!</v>
      </c>
      <c r="H17" s="178" t="e">
        <f>'TABELA II'!#REF!</f>
        <v>#REF!</v>
      </c>
      <c r="I17" s="178">
        <f>'TABELA II'!D24</f>
        <v>0</v>
      </c>
      <c r="J17" s="178">
        <f>'TABELA II'!E24</f>
        <v>0</v>
      </c>
      <c r="K17" s="178" t="e">
        <f>'TABELA II'!#REF!</f>
        <v>#REF!</v>
      </c>
      <c r="L17" s="178" t="e">
        <f>'TABELA II'!#REF!</f>
        <v>#REF!</v>
      </c>
      <c r="M17" s="178" t="str">
        <f>'TABELA II'!F24</f>
        <v/>
      </c>
      <c r="N17" s="178">
        <f>'TABELA II'!G24</f>
        <v>0</v>
      </c>
      <c r="O17" s="178">
        <f>'TABELA II'!H24</f>
        <v>0</v>
      </c>
      <c r="P17" s="178">
        <f>'TABELA II'!I24</f>
        <v>0</v>
      </c>
      <c r="Q17" s="178" t="str">
        <f>'TABELA II'!J24</f>
        <v/>
      </c>
    </row>
    <row r="18" spans="1:17" x14ac:dyDescent="0.2">
      <c r="A18" s="178">
        <f>'TABELA I'!$K$2</f>
        <v>0</v>
      </c>
      <c r="B18" s="178">
        <f>'TABELA I'!$K$1</f>
        <v>2025</v>
      </c>
      <c r="C18" s="178">
        <v>9</v>
      </c>
      <c r="D18" s="178">
        <f>'TABELA II'!B25</f>
        <v>0</v>
      </c>
      <c r="E18" s="178">
        <f>'TABELA II'!C25</f>
        <v>0</v>
      </c>
      <c r="F18" s="178" t="e">
        <f>'TABELA II'!#REF!</f>
        <v>#REF!</v>
      </c>
      <c r="G18" s="178" t="e">
        <f>'TABELA II'!#REF!</f>
        <v>#REF!</v>
      </c>
      <c r="H18" s="178" t="e">
        <f>'TABELA II'!#REF!</f>
        <v>#REF!</v>
      </c>
      <c r="I18" s="178">
        <f>'TABELA II'!D25</f>
        <v>0</v>
      </c>
      <c r="J18" s="178">
        <f>'TABELA II'!E25</f>
        <v>0</v>
      </c>
      <c r="K18" s="178" t="e">
        <f>'TABELA II'!#REF!</f>
        <v>#REF!</v>
      </c>
      <c r="L18" s="178" t="e">
        <f>'TABELA II'!#REF!</f>
        <v>#REF!</v>
      </c>
      <c r="M18" s="178" t="str">
        <f>'TABELA II'!F25</f>
        <v/>
      </c>
      <c r="N18" s="178">
        <f>'TABELA II'!G25</f>
        <v>0</v>
      </c>
      <c r="O18" s="178">
        <f>'TABELA II'!H25</f>
        <v>0</v>
      </c>
      <c r="P18" s="178">
        <f>'TABELA II'!I25</f>
        <v>0</v>
      </c>
      <c r="Q18" s="178" t="str">
        <f>'TABELA II'!J25</f>
        <v/>
      </c>
    </row>
    <row r="19" spans="1:17" x14ac:dyDescent="0.2">
      <c r="A19" s="178">
        <f>'TABELA I'!$K$2</f>
        <v>0</v>
      </c>
      <c r="B19" s="178">
        <f>'TABELA I'!$K$1</f>
        <v>2025</v>
      </c>
      <c r="C19" s="178">
        <v>19</v>
      </c>
      <c r="D19" s="178">
        <f>'TABELA II'!B26</f>
        <v>0</v>
      </c>
      <c r="E19" s="178">
        <f>'TABELA II'!C26</f>
        <v>0</v>
      </c>
      <c r="F19" s="178" t="e">
        <f>'TABELA II'!#REF!</f>
        <v>#REF!</v>
      </c>
      <c r="G19" s="178" t="e">
        <f>'TABELA II'!#REF!</f>
        <v>#REF!</v>
      </c>
      <c r="H19" s="178" t="e">
        <f>'TABELA II'!#REF!</f>
        <v>#REF!</v>
      </c>
      <c r="I19" s="178">
        <f>'TABELA II'!D26</f>
        <v>0</v>
      </c>
      <c r="J19" s="178">
        <f>'TABELA II'!E26</f>
        <v>0</v>
      </c>
      <c r="K19" s="178" t="e">
        <f>'TABELA II'!#REF!</f>
        <v>#REF!</v>
      </c>
      <c r="L19" s="178" t="e">
        <f>'TABELA II'!#REF!</f>
        <v>#REF!</v>
      </c>
      <c r="M19" s="178" t="str">
        <f>'TABELA II'!F26</f>
        <v/>
      </c>
      <c r="N19" s="178">
        <f>'TABELA II'!G26</f>
        <v>0</v>
      </c>
      <c r="O19" s="178">
        <f>'TABELA II'!H26</f>
        <v>0</v>
      </c>
      <c r="P19" s="178">
        <f>'TABELA II'!I26</f>
        <v>0</v>
      </c>
      <c r="Q19" s="178" t="str">
        <f>'TABELA II'!J26</f>
        <v/>
      </c>
    </row>
    <row r="20" spans="1:17" x14ac:dyDescent="0.2">
      <c r="A20" s="178">
        <f>'TABELA I'!$K$2</f>
        <v>0</v>
      </c>
      <c r="B20" s="178">
        <f>'TABELA I'!$K$1</f>
        <v>2025</v>
      </c>
      <c r="C20" s="178">
        <v>20</v>
      </c>
      <c r="D20" s="178">
        <f>'TABELA II'!B27</f>
        <v>0</v>
      </c>
      <c r="E20" s="178">
        <f>'TABELA II'!C27</f>
        <v>0</v>
      </c>
      <c r="F20" s="178" t="e">
        <f>'TABELA II'!#REF!</f>
        <v>#REF!</v>
      </c>
      <c r="G20" s="178" t="e">
        <f>'TABELA II'!#REF!</f>
        <v>#REF!</v>
      </c>
      <c r="H20" s="178" t="e">
        <f>'TABELA II'!#REF!</f>
        <v>#REF!</v>
      </c>
      <c r="I20" s="178">
        <f>'TABELA II'!D27</f>
        <v>0</v>
      </c>
      <c r="J20" s="178">
        <f>'TABELA II'!E27</f>
        <v>0</v>
      </c>
      <c r="K20" s="178" t="e">
        <f>'TABELA II'!#REF!</f>
        <v>#REF!</v>
      </c>
      <c r="L20" s="178" t="e">
        <f>'TABELA II'!#REF!</f>
        <v>#REF!</v>
      </c>
      <c r="M20" s="178" t="str">
        <f>'TABELA II'!F27</f>
        <v/>
      </c>
      <c r="N20" s="178">
        <f>'TABELA II'!G27</f>
        <v>0</v>
      </c>
      <c r="O20" s="178">
        <f>'TABELA II'!H27</f>
        <v>0</v>
      </c>
      <c r="P20" s="178">
        <f>'TABELA II'!I27</f>
        <v>0</v>
      </c>
      <c r="Q20" s="178" t="str">
        <f>'TABELA II'!J27</f>
        <v/>
      </c>
    </row>
    <row r="21" spans="1:17" x14ac:dyDescent="0.2">
      <c r="A21" s="178">
        <f>'TABELA I'!$K$2</f>
        <v>0</v>
      </c>
      <c r="B21" s="178">
        <f>'TABELA I'!$K$1</f>
        <v>2025</v>
      </c>
      <c r="C21" s="178">
        <v>21</v>
      </c>
      <c r="D21" s="178">
        <f>'TABELA II'!B28</f>
        <v>0</v>
      </c>
      <c r="E21" s="178">
        <f>'TABELA II'!C28</f>
        <v>0</v>
      </c>
      <c r="F21" s="178" t="e">
        <f>'TABELA II'!#REF!</f>
        <v>#REF!</v>
      </c>
      <c r="G21" s="178" t="e">
        <f>'TABELA II'!#REF!</f>
        <v>#REF!</v>
      </c>
      <c r="H21" s="178" t="e">
        <f>'TABELA II'!#REF!</f>
        <v>#REF!</v>
      </c>
      <c r="I21" s="178">
        <f>'TABELA II'!D28</f>
        <v>0</v>
      </c>
      <c r="J21" s="178">
        <f>'TABELA II'!E28</f>
        <v>0</v>
      </c>
      <c r="K21" s="178" t="e">
        <f>'TABELA II'!#REF!</f>
        <v>#REF!</v>
      </c>
      <c r="L21" s="178" t="e">
        <f>'TABELA II'!#REF!</f>
        <v>#REF!</v>
      </c>
      <c r="M21" s="178" t="str">
        <f>'TABELA II'!F28</f>
        <v/>
      </c>
      <c r="N21" s="178">
        <f>'TABELA II'!G28</f>
        <v>0</v>
      </c>
      <c r="O21" s="178">
        <f>'TABELA II'!H28</f>
        <v>0</v>
      </c>
      <c r="P21" s="178">
        <f>'TABELA II'!I28</f>
        <v>0</v>
      </c>
      <c r="Q21" s="178" t="str">
        <f>'TABELA II'!J28</f>
        <v/>
      </c>
    </row>
    <row r="22" spans="1:17" x14ac:dyDescent="0.2">
      <c r="A22" s="178">
        <f>'TABELA I'!$K$2</f>
        <v>0</v>
      </c>
      <c r="B22" s="178">
        <f>'TABELA I'!$K$1</f>
        <v>2025</v>
      </c>
      <c r="C22" s="178">
        <v>22</v>
      </c>
      <c r="D22" s="178">
        <f>'TABELA II'!B29</f>
        <v>0</v>
      </c>
      <c r="E22" s="178">
        <f>'TABELA II'!C29</f>
        <v>0</v>
      </c>
      <c r="F22" s="178" t="e">
        <f>'TABELA II'!#REF!</f>
        <v>#REF!</v>
      </c>
      <c r="G22" s="178" t="e">
        <f>'TABELA II'!#REF!</f>
        <v>#REF!</v>
      </c>
      <c r="H22" s="178" t="e">
        <f>'TABELA II'!#REF!</f>
        <v>#REF!</v>
      </c>
      <c r="I22" s="178">
        <f>'TABELA II'!D29</f>
        <v>0</v>
      </c>
      <c r="J22" s="178">
        <f>'TABELA II'!E29</f>
        <v>0</v>
      </c>
      <c r="K22" s="178" t="e">
        <f>'TABELA II'!#REF!</f>
        <v>#REF!</v>
      </c>
      <c r="L22" s="178" t="e">
        <f>'TABELA II'!#REF!</f>
        <v>#REF!</v>
      </c>
      <c r="M22" s="178" t="str">
        <f>'TABELA II'!F29</f>
        <v/>
      </c>
      <c r="N22" s="178">
        <f>'TABELA II'!G29</f>
        <v>0</v>
      </c>
      <c r="O22" s="178">
        <f>'TABELA II'!H29</f>
        <v>0</v>
      </c>
      <c r="P22" s="178">
        <f>'TABELA II'!I29</f>
        <v>0</v>
      </c>
      <c r="Q22" s="178" t="str">
        <f>'TABELA II'!J29</f>
        <v/>
      </c>
    </row>
    <row r="23" spans="1:17" x14ac:dyDescent="0.2">
      <c r="A23" s="178">
        <f>'TABELA I'!$K$2</f>
        <v>0</v>
      </c>
      <c r="B23" s="178">
        <f>'TABELA I'!$K$1</f>
        <v>2025</v>
      </c>
      <c r="C23" s="178">
        <v>23</v>
      </c>
      <c r="D23" s="178">
        <f>'TABELA II'!B30</f>
        <v>0</v>
      </c>
      <c r="E23" s="178">
        <f>'TABELA II'!C30</f>
        <v>0</v>
      </c>
      <c r="F23" s="178" t="e">
        <f>'TABELA II'!#REF!</f>
        <v>#REF!</v>
      </c>
      <c r="G23" s="178" t="e">
        <f>'TABELA II'!#REF!</f>
        <v>#REF!</v>
      </c>
      <c r="H23" s="178" t="e">
        <f>'TABELA II'!#REF!</f>
        <v>#REF!</v>
      </c>
      <c r="I23" s="178">
        <f>'TABELA II'!D30</f>
        <v>0</v>
      </c>
      <c r="J23" s="178">
        <f>'TABELA II'!E30</f>
        <v>0</v>
      </c>
      <c r="K23" s="178" t="e">
        <f>'TABELA II'!#REF!</f>
        <v>#REF!</v>
      </c>
      <c r="L23" s="178" t="e">
        <f>'TABELA II'!#REF!</f>
        <v>#REF!</v>
      </c>
      <c r="M23" s="178" t="str">
        <f>'TABELA II'!F30</f>
        <v/>
      </c>
      <c r="N23" s="178">
        <f>'TABELA II'!G30</f>
        <v>0</v>
      </c>
      <c r="O23" s="178">
        <f>'TABELA II'!H30</f>
        <v>0</v>
      </c>
      <c r="P23" s="178">
        <f>'TABELA II'!I30</f>
        <v>0</v>
      </c>
      <c r="Q23" s="178" t="str">
        <f>'TABELA II'!J30</f>
        <v/>
      </c>
    </row>
    <row r="24" spans="1:17" x14ac:dyDescent="0.2">
      <c r="A24" s="178">
        <f>'TABELA I'!$K$2</f>
        <v>0</v>
      </c>
      <c r="B24" s="178">
        <f>'TABELA I'!$K$1</f>
        <v>2025</v>
      </c>
      <c r="C24" s="178">
        <v>24</v>
      </c>
      <c r="D24" s="178">
        <f>'TABELA II'!B31</f>
        <v>0</v>
      </c>
      <c r="E24" s="178">
        <f>'TABELA II'!C31</f>
        <v>0</v>
      </c>
      <c r="F24" s="178" t="e">
        <f>'TABELA II'!#REF!</f>
        <v>#REF!</v>
      </c>
      <c r="G24" s="178" t="e">
        <f>'TABELA II'!#REF!</f>
        <v>#REF!</v>
      </c>
      <c r="H24" s="178" t="e">
        <f>'TABELA II'!#REF!</f>
        <v>#REF!</v>
      </c>
      <c r="I24" s="178">
        <f>'TABELA II'!D31</f>
        <v>0</v>
      </c>
      <c r="J24" s="178">
        <f>'TABELA II'!E31</f>
        <v>0</v>
      </c>
      <c r="K24" s="178" t="e">
        <f>'TABELA II'!#REF!</f>
        <v>#REF!</v>
      </c>
      <c r="L24" s="178" t="e">
        <f>'TABELA II'!#REF!</f>
        <v>#REF!</v>
      </c>
      <c r="M24" s="178" t="str">
        <f>'TABELA II'!F31</f>
        <v/>
      </c>
      <c r="N24" s="178">
        <f>'TABELA II'!G31</f>
        <v>0</v>
      </c>
      <c r="O24" s="178">
        <f>'TABELA II'!H31</f>
        <v>0</v>
      </c>
      <c r="P24" s="178">
        <f>'TABELA II'!I31</f>
        <v>0</v>
      </c>
      <c r="Q24" s="178" t="str">
        <f>'TABELA II'!J31</f>
        <v/>
      </c>
    </row>
  </sheetData>
  <sheetProtection algorithmName="SHA-512" hashValue="bsPw4tjx5Uc+eAh7P5mWX3jwxNP73pfrA5KlJeopx0Z+S9TiuAkqQZ57Bogs3dWshHMnjnQSYMSB7HrWHALq9w==" saltValue="eHxqtkyx57cPpwEXxwiB5A==" spinCount="100000" sheet="1" objects="1" scenarios="1"/>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22"/>
  <sheetViews>
    <sheetView view="pageBreakPreview" topLeftCell="A8" zoomScaleNormal="100" zoomScaleSheetLayoutView="100" workbookViewId="0">
      <selection activeCell="E25" sqref="E25"/>
    </sheetView>
  </sheetViews>
  <sheetFormatPr defaultRowHeight="12.75" x14ac:dyDescent="0.2"/>
  <cols>
    <col min="1" max="1" width="15.5703125" style="17" customWidth="1"/>
    <col min="2" max="4" width="14.7109375" style="17" customWidth="1"/>
    <col min="5" max="8" width="13.7109375" style="17" customWidth="1"/>
    <col min="9" max="9" width="16.5703125" style="17" customWidth="1"/>
    <col min="10" max="10" width="15.85546875" style="17" customWidth="1"/>
    <col min="11" max="16384" width="9.140625" style="17"/>
  </cols>
  <sheetData>
    <row r="1" spans="1:10" ht="39.950000000000003" customHeight="1" x14ac:dyDescent="0.25">
      <c r="A1" s="15" t="str">
        <f>+'TABELA I'!A1</f>
        <v>Naziv tužilaštva</v>
      </c>
      <c r="B1" s="200"/>
      <c r="C1" s="311" t="str">
        <f>+'TABELA I'!D1</f>
        <v xml:space="preserve">Republičko javno tužilaštvo Republike Srpske  - Posebni odjel </v>
      </c>
      <c r="D1" s="200"/>
      <c r="E1" s="200"/>
      <c r="F1" s="200"/>
      <c r="G1" s="201"/>
      <c r="H1" s="201"/>
      <c r="I1" s="201"/>
      <c r="J1" s="200"/>
    </row>
    <row r="2" spans="1:10" ht="39.950000000000003" customHeight="1" x14ac:dyDescent="0.25">
      <c r="A2" s="15" t="s">
        <v>44</v>
      </c>
      <c r="B2" s="200"/>
      <c r="C2" s="202" t="str">
        <f>+'TABELA I'!G2</f>
        <v>1.1.2025. - 31.12.2025.</v>
      </c>
      <c r="D2" s="200"/>
      <c r="E2" s="200"/>
      <c r="F2" s="200"/>
      <c r="G2" s="201"/>
      <c r="H2" s="201"/>
      <c r="I2" s="201"/>
      <c r="J2" s="200"/>
    </row>
    <row r="3" spans="1:10" ht="38.1" customHeight="1" thickBot="1" x14ac:dyDescent="0.3">
      <c r="A3" s="203" t="s">
        <v>224</v>
      </c>
      <c r="B3" s="204"/>
      <c r="C3" s="204"/>
      <c r="D3" s="204"/>
      <c r="E3" s="204"/>
      <c r="F3" s="204"/>
      <c r="G3" s="204"/>
      <c r="H3" s="204"/>
      <c r="I3" s="204"/>
      <c r="J3" s="204"/>
    </row>
    <row r="4" spans="1:10" ht="22.5" customHeight="1" x14ac:dyDescent="0.2">
      <c r="A4" s="810" t="s">
        <v>4</v>
      </c>
      <c r="B4" s="815" t="s">
        <v>18</v>
      </c>
      <c r="C4" s="815" t="s">
        <v>12</v>
      </c>
      <c r="D4" s="815" t="s">
        <v>13</v>
      </c>
      <c r="E4" s="821" t="s">
        <v>14</v>
      </c>
      <c r="F4" s="821"/>
      <c r="G4" s="822"/>
      <c r="H4" s="822"/>
      <c r="I4" s="815" t="s">
        <v>16</v>
      </c>
      <c r="J4" s="818" t="s">
        <v>17</v>
      </c>
    </row>
    <row r="5" spans="1:10" ht="31.5" customHeight="1" x14ac:dyDescent="0.2">
      <c r="A5" s="811"/>
      <c r="B5" s="816"/>
      <c r="C5" s="816"/>
      <c r="D5" s="816"/>
      <c r="E5" s="823" t="s">
        <v>40</v>
      </c>
      <c r="F5" s="824"/>
      <c r="G5" s="825" t="s">
        <v>19</v>
      </c>
      <c r="H5" s="825" t="s">
        <v>20</v>
      </c>
      <c r="I5" s="816"/>
      <c r="J5" s="819"/>
    </row>
    <row r="6" spans="1:10" ht="52.5" customHeight="1" x14ac:dyDescent="0.2">
      <c r="A6" s="812"/>
      <c r="B6" s="817"/>
      <c r="C6" s="817"/>
      <c r="D6" s="817"/>
      <c r="E6" s="205" t="s">
        <v>41</v>
      </c>
      <c r="F6" s="205" t="s">
        <v>42</v>
      </c>
      <c r="G6" s="826"/>
      <c r="H6" s="826"/>
      <c r="I6" s="817"/>
      <c r="J6" s="820"/>
    </row>
    <row r="7" spans="1:10" ht="12" customHeight="1" x14ac:dyDescent="0.2">
      <c r="A7" s="806" t="s">
        <v>22</v>
      </c>
      <c r="B7" s="813" t="s">
        <v>0</v>
      </c>
      <c r="C7" s="813" t="s">
        <v>1</v>
      </c>
      <c r="D7" s="206" t="s">
        <v>2</v>
      </c>
      <c r="E7" s="804" t="s">
        <v>3</v>
      </c>
      <c r="F7" s="808" t="s">
        <v>6</v>
      </c>
      <c r="G7" s="804" t="s">
        <v>7</v>
      </c>
      <c r="H7" s="804" t="s">
        <v>9</v>
      </c>
      <c r="I7" s="207" t="s">
        <v>10</v>
      </c>
      <c r="J7" s="208" t="s">
        <v>11</v>
      </c>
    </row>
    <row r="8" spans="1:10" s="212" customFormat="1" ht="12" customHeight="1" thickBot="1" x14ac:dyDescent="0.25">
      <c r="A8" s="807"/>
      <c r="B8" s="814"/>
      <c r="C8" s="814"/>
      <c r="D8" s="209" t="s">
        <v>15</v>
      </c>
      <c r="E8" s="805"/>
      <c r="F8" s="809"/>
      <c r="G8" s="805"/>
      <c r="H8" s="805"/>
      <c r="I8" s="210" t="s">
        <v>39</v>
      </c>
      <c r="J8" s="211" t="s">
        <v>38</v>
      </c>
    </row>
    <row r="9" spans="1:10" ht="3" customHeight="1" thickBot="1" x14ac:dyDescent="0.25">
      <c r="A9" s="213"/>
      <c r="B9" s="214"/>
      <c r="C9" s="214"/>
      <c r="D9" s="214"/>
      <c r="E9" s="214"/>
      <c r="F9" s="214"/>
      <c r="G9" s="214"/>
      <c r="H9" s="214"/>
      <c r="I9" s="214"/>
      <c r="J9" s="214"/>
    </row>
    <row r="10" spans="1:10" ht="30" customHeight="1" x14ac:dyDescent="0.25">
      <c r="A10" s="215" t="s">
        <v>123</v>
      </c>
      <c r="B10" s="1"/>
      <c r="C10" s="1"/>
      <c r="D10" s="216" t="str">
        <f>IF(B10+C10=0, " ", B10+C10)</f>
        <v xml:space="preserve"> </v>
      </c>
      <c r="E10" s="1"/>
      <c r="F10" s="13"/>
      <c r="G10" s="1"/>
      <c r="H10" s="1"/>
      <c r="I10" s="216">
        <f>SUM(E10:H10)</f>
        <v>0</v>
      </c>
      <c r="J10" s="217">
        <f>SUM(B10:C10)-SUM(E10:H10)</f>
        <v>0</v>
      </c>
    </row>
    <row r="11" spans="1:10" ht="30" customHeight="1" x14ac:dyDescent="0.25">
      <c r="A11" s="218" t="s">
        <v>51</v>
      </c>
      <c r="B11" s="21"/>
      <c r="C11" s="21"/>
      <c r="D11" s="219" t="str">
        <f>IF(B11+C11=0, " ", B11+C11)</f>
        <v xml:space="preserve"> </v>
      </c>
      <c r="E11" s="21"/>
      <c r="F11" s="22"/>
      <c r="G11" s="21"/>
      <c r="H11" s="21"/>
      <c r="I11" s="219">
        <f>SUM(E11:H11)</f>
        <v>0</v>
      </c>
      <c r="J11" s="220">
        <f>SUM(B11:C11)-SUM(E11:H11)</f>
        <v>0</v>
      </c>
    </row>
    <row r="12" spans="1:10" ht="30" customHeight="1" x14ac:dyDescent="0.25">
      <c r="A12" s="218" t="s">
        <v>124</v>
      </c>
      <c r="B12" s="21"/>
      <c r="C12" s="21"/>
      <c r="D12" s="219" t="str">
        <f>IF(B12+C12=0, " ", B12+C12)</f>
        <v xml:space="preserve"> </v>
      </c>
      <c r="E12" s="21"/>
      <c r="F12" s="22"/>
      <c r="G12" s="21"/>
      <c r="H12" s="21"/>
      <c r="I12" s="219">
        <f>SUM(E12:H12)</f>
        <v>0</v>
      </c>
      <c r="J12" s="220">
        <f>SUM(B12:C12)-SUM(E12:H12)</f>
        <v>0</v>
      </c>
    </row>
    <row r="13" spans="1:10" ht="30" customHeight="1" thickBot="1" x14ac:dyDescent="0.3">
      <c r="A13" s="221" t="s">
        <v>52</v>
      </c>
      <c r="B13" s="2"/>
      <c r="C13" s="2"/>
      <c r="D13" s="222" t="str">
        <f>IF(B13+C13=0, " ", B13+C13)</f>
        <v xml:space="preserve"> </v>
      </c>
      <c r="E13" s="2"/>
      <c r="F13" s="14"/>
      <c r="G13" s="2"/>
      <c r="H13" s="2"/>
      <c r="I13" s="222">
        <f>SUM(E13:H13)</f>
        <v>0</v>
      </c>
      <c r="J13" s="223">
        <f>SUM(B13:C13)-SUM(E13:H13)</f>
        <v>0</v>
      </c>
    </row>
    <row r="14" spans="1:10" ht="3" customHeight="1" thickBot="1" x14ac:dyDescent="0.25">
      <c r="A14" s="224"/>
      <c r="B14" s="225"/>
      <c r="C14" s="225"/>
      <c r="D14" s="225"/>
      <c r="E14" s="225"/>
      <c r="F14" s="225"/>
      <c r="G14" s="226"/>
      <c r="H14" s="226"/>
      <c r="I14" s="226"/>
      <c r="J14" s="226"/>
    </row>
    <row r="15" spans="1:10" ht="30" customHeight="1" thickBot="1" x14ac:dyDescent="0.3">
      <c r="A15" s="19" t="s">
        <v>8</v>
      </c>
      <c r="B15" s="227">
        <f t="shared" ref="B15:H15" si="0">SUM(B10:B13)</f>
        <v>0</v>
      </c>
      <c r="C15" s="227">
        <f t="shared" si="0"/>
        <v>0</v>
      </c>
      <c r="D15" s="227">
        <f t="shared" si="0"/>
        <v>0</v>
      </c>
      <c r="E15" s="227">
        <f t="shared" si="0"/>
        <v>0</v>
      </c>
      <c r="F15" s="227">
        <f t="shared" si="0"/>
        <v>0</v>
      </c>
      <c r="G15" s="227">
        <f t="shared" si="0"/>
        <v>0</v>
      </c>
      <c r="H15" s="227">
        <f t="shared" si="0"/>
        <v>0</v>
      </c>
      <c r="I15" s="382">
        <f>SUM(I10:I13)</f>
        <v>0</v>
      </c>
      <c r="J15" s="228">
        <f>SUM(J10:J14)</f>
        <v>0</v>
      </c>
    </row>
    <row r="17" spans="1:10" x14ac:dyDescent="0.2">
      <c r="A17" s="212" t="s">
        <v>192</v>
      </c>
    </row>
    <row r="19" spans="1:10" x14ac:dyDescent="0.2">
      <c r="A19" s="212" t="s">
        <v>122</v>
      </c>
    </row>
    <row r="20" spans="1:10" ht="12" customHeight="1" x14ac:dyDescent="0.2"/>
    <row r="21" spans="1:10" ht="42" customHeight="1" x14ac:dyDescent="0.2">
      <c r="A21" s="802" t="s">
        <v>225</v>
      </c>
      <c r="B21" s="802"/>
      <c r="C21" s="802"/>
      <c r="D21" s="802"/>
      <c r="E21" s="802"/>
      <c r="F21" s="802"/>
      <c r="G21" s="802"/>
      <c r="H21" s="802"/>
      <c r="I21" s="802"/>
      <c r="J21" s="802"/>
    </row>
    <row r="22" spans="1:10" ht="40.5" customHeight="1" x14ac:dyDescent="0.2">
      <c r="A22" s="803" t="s">
        <v>226</v>
      </c>
      <c r="B22" s="803"/>
      <c r="C22" s="803"/>
      <c r="D22" s="803"/>
      <c r="E22" s="803"/>
      <c r="F22" s="803"/>
      <c r="G22" s="803"/>
      <c r="H22" s="803"/>
      <c r="I22" s="803"/>
      <c r="J22" s="803"/>
    </row>
  </sheetData>
  <sheetProtection password="CCF6" sheet="1" objects="1" scenarios="1"/>
  <mergeCells count="19">
    <mergeCell ref="J4:J6"/>
    <mergeCell ref="I4:I6"/>
    <mergeCell ref="D4:D6"/>
    <mergeCell ref="E4:H4"/>
    <mergeCell ref="E5:F5"/>
    <mergeCell ref="G5:G6"/>
    <mergeCell ref="H5:H6"/>
    <mergeCell ref="A4:A6"/>
    <mergeCell ref="B7:B8"/>
    <mergeCell ref="C7:C8"/>
    <mergeCell ref="E7:E8"/>
    <mergeCell ref="B4:B6"/>
    <mergeCell ref="C4:C6"/>
    <mergeCell ref="A21:J21"/>
    <mergeCell ref="A22:J22"/>
    <mergeCell ref="G7:G8"/>
    <mergeCell ref="H7:H8"/>
    <mergeCell ref="A7:A8"/>
    <mergeCell ref="F7:F8"/>
  </mergeCells>
  <phoneticPr fontId="0" type="noConversion"/>
  <conditionalFormatting sqref="J10:J13">
    <cfRule type="expression" dxfId="1" priority="1" stopIfTrue="1">
      <formula>$D10&lt;$I10</formula>
    </cfRule>
  </conditionalFormatting>
  <pageMargins left="0.52" right="0.34" top="1.21" bottom="1" header="0.5" footer="0.5"/>
  <pageSetup scale="81"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view="pageBreakPreview" zoomScale="85" zoomScaleNormal="100" zoomScaleSheetLayoutView="85" workbookViewId="0">
      <selection activeCell="B4" sqref="B4:B6"/>
    </sheetView>
  </sheetViews>
  <sheetFormatPr defaultRowHeight="12.75" x14ac:dyDescent="0.2"/>
  <cols>
    <col min="1" max="1" width="29.85546875" style="17" customWidth="1"/>
    <col min="2" max="2" width="49.7109375" style="17" customWidth="1"/>
    <col min="3" max="16384" width="9.140625" style="17"/>
  </cols>
  <sheetData>
    <row r="1" spans="1:2" ht="30" customHeight="1" x14ac:dyDescent="0.25">
      <c r="A1" s="15" t="str">
        <f>+'TABELA I'!A1</f>
        <v>Naziv tužilaštva</v>
      </c>
      <c r="B1" s="314" t="str">
        <f>+'TABELA I'!D1</f>
        <v xml:space="preserve">Republičko javno tužilaštvo Republike Srpske  - Posebni odjel </v>
      </c>
    </row>
    <row r="2" spans="1:2" ht="30" customHeight="1" x14ac:dyDescent="0.25">
      <c r="A2" s="15" t="s">
        <v>44</v>
      </c>
      <c r="B2" s="202" t="str">
        <f>+'TABELA I'!G2</f>
        <v>1.1.2025. - 31.12.2025.</v>
      </c>
    </row>
    <row r="3" spans="1:2" ht="49.5" customHeight="1" thickBot="1" x14ac:dyDescent="0.25">
      <c r="A3" s="827" t="s">
        <v>219</v>
      </c>
      <c r="B3" s="827"/>
    </row>
    <row r="4" spans="1:2" ht="22.5" customHeight="1" x14ac:dyDescent="0.2">
      <c r="A4" s="810" t="s">
        <v>4</v>
      </c>
      <c r="B4" s="830" t="s">
        <v>220</v>
      </c>
    </row>
    <row r="5" spans="1:2" ht="31.5" customHeight="1" x14ac:dyDescent="0.2">
      <c r="A5" s="811"/>
      <c r="B5" s="819"/>
    </row>
    <row r="6" spans="1:2" ht="52.5" customHeight="1" x14ac:dyDescent="0.2">
      <c r="A6" s="812"/>
      <c r="B6" s="820"/>
    </row>
    <row r="7" spans="1:2" ht="12" customHeight="1" x14ac:dyDescent="0.2">
      <c r="A7" s="806" t="s">
        <v>22</v>
      </c>
      <c r="B7" s="828" t="s">
        <v>0</v>
      </c>
    </row>
    <row r="8" spans="1:2" s="212" customFormat="1" ht="12" customHeight="1" thickBot="1" x14ac:dyDescent="0.25">
      <c r="A8" s="807"/>
      <c r="B8" s="829"/>
    </row>
    <row r="9" spans="1:2" ht="3" customHeight="1" thickBot="1" x14ac:dyDescent="0.25">
      <c r="A9" s="213"/>
      <c r="B9" s="214"/>
    </row>
    <row r="10" spans="1:2" ht="30" customHeight="1" thickBot="1" x14ac:dyDescent="0.3">
      <c r="A10" s="215" t="s">
        <v>123</v>
      </c>
      <c r="B10" s="1"/>
    </row>
    <row r="11" spans="1:2" ht="30" customHeight="1" thickBot="1" x14ac:dyDescent="0.3">
      <c r="A11" s="218" t="s">
        <v>51</v>
      </c>
      <c r="B11" s="1"/>
    </row>
    <row r="12" spans="1:2" ht="30" customHeight="1" thickBot="1" x14ac:dyDescent="0.3">
      <c r="A12" s="218" t="s">
        <v>124</v>
      </c>
      <c r="B12" s="1"/>
    </row>
    <row r="13" spans="1:2" ht="30" customHeight="1" thickBot="1" x14ac:dyDescent="0.3">
      <c r="A13" s="221" t="s">
        <v>52</v>
      </c>
      <c r="B13" s="1"/>
    </row>
    <row r="14" spans="1:2" ht="3" customHeight="1" thickBot="1" x14ac:dyDescent="0.25">
      <c r="A14" s="224"/>
      <c r="B14" s="226"/>
    </row>
    <row r="15" spans="1:2" ht="30" customHeight="1" thickBot="1" x14ac:dyDescent="0.3">
      <c r="A15" s="19" t="s">
        <v>8</v>
      </c>
      <c r="B15" s="229">
        <f>SUM(B10:B13)</f>
        <v>0</v>
      </c>
    </row>
    <row r="16" spans="1:2" hidden="1" x14ac:dyDescent="0.2">
      <c r="B16" s="17">
        <f>'TABELA III-'!J15</f>
        <v>0</v>
      </c>
    </row>
    <row r="18" spans="1:1" x14ac:dyDescent="0.2">
      <c r="A18" s="212" t="s">
        <v>193</v>
      </c>
    </row>
    <row r="20" spans="1:1" x14ac:dyDescent="0.2">
      <c r="A20" s="212" t="s">
        <v>122</v>
      </c>
    </row>
  </sheetData>
  <sheetProtection password="CCF6" sheet="1" objects="1" scenarios="1"/>
  <mergeCells count="5">
    <mergeCell ref="A3:B3"/>
    <mergeCell ref="B7:B8"/>
    <mergeCell ref="B4:B6"/>
    <mergeCell ref="A7:A8"/>
    <mergeCell ref="A4:A6"/>
  </mergeCells>
  <conditionalFormatting sqref="B15">
    <cfRule type="cellIs" dxfId="0" priority="1" stopIfTrue="1" operator="greaterThan">
      <formula>$B$16</formula>
    </cfRule>
  </conditionalFormatting>
  <pageMargins left="0.52" right="0.34" top="1.21" bottom="1" header="0.5" footer="0.5"/>
  <pageSetup scale="87"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G49"/>
  <sheetViews>
    <sheetView view="pageBreakPreview" zoomScaleNormal="90" workbookViewId="0">
      <selection activeCell="C6" sqref="C6"/>
    </sheetView>
  </sheetViews>
  <sheetFormatPr defaultRowHeight="12.75" x14ac:dyDescent="0.2"/>
  <cols>
    <col min="1" max="1" width="8.140625" style="17" customWidth="1"/>
    <col min="2" max="2" width="22.7109375" style="17" customWidth="1"/>
    <col min="3" max="3" width="23.85546875" style="17" customWidth="1"/>
    <col min="4" max="4" width="24.42578125" style="17" customWidth="1"/>
    <col min="5" max="5" width="19.28515625" style="17" customWidth="1"/>
    <col min="6" max="16384" width="9.140625" style="17"/>
  </cols>
  <sheetData>
    <row r="1" spans="1:7" ht="23.25" customHeight="1" x14ac:dyDescent="0.25">
      <c r="A1" s="230" t="str">
        <f>+'TABELA I'!A1</f>
        <v>Naziv tužilaštva</v>
      </c>
      <c r="B1" s="231"/>
      <c r="C1" s="311" t="str">
        <f>+'TABELA I'!D1</f>
        <v xml:space="preserve">Republičko javno tužilaštvo Republike Srpske  - Posebni odjel </v>
      </c>
      <c r="D1" s="232"/>
      <c r="E1" s="232"/>
      <c r="F1" s="231"/>
      <c r="G1" s="231"/>
    </row>
    <row r="2" spans="1:7" ht="23.25" customHeight="1" x14ac:dyDescent="0.25">
      <c r="A2" s="15" t="s">
        <v>44</v>
      </c>
      <c r="B2" s="231"/>
      <c r="C2" s="202" t="str">
        <f>+'TABELA I'!G2</f>
        <v>1.1.2025. - 31.12.2025.</v>
      </c>
      <c r="D2" s="232"/>
      <c r="E2" s="232"/>
      <c r="F2" s="231"/>
      <c r="G2" s="231"/>
    </row>
    <row r="3" spans="1:7" ht="24" customHeight="1" thickBot="1" x14ac:dyDescent="0.3">
      <c r="A3" s="41" t="s">
        <v>184</v>
      </c>
      <c r="B3" s="233"/>
      <c r="C3" s="233"/>
      <c r="D3" s="233"/>
    </row>
    <row r="4" spans="1:7" ht="83.25" customHeight="1" x14ac:dyDescent="0.2">
      <c r="A4" s="831" t="s">
        <v>37</v>
      </c>
      <c r="B4" s="832"/>
      <c r="C4" s="234" t="s">
        <v>49</v>
      </c>
      <c r="D4" s="234" t="s">
        <v>50</v>
      </c>
      <c r="E4" s="235" t="s">
        <v>34</v>
      </c>
    </row>
    <row r="5" spans="1:7" ht="13.5" customHeight="1" x14ac:dyDescent="0.2">
      <c r="A5" s="806" t="s">
        <v>21</v>
      </c>
      <c r="B5" s="833"/>
      <c r="C5" s="236" t="s">
        <v>0</v>
      </c>
      <c r="D5" s="236" t="s">
        <v>1</v>
      </c>
      <c r="E5" s="237" t="s">
        <v>15</v>
      </c>
    </row>
    <row r="6" spans="1:7" ht="21" customHeight="1" x14ac:dyDescent="0.25">
      <c r="A6" s="836" t="s">
        <v>123</v>
      </c>
      <c r="B6" s="837"/>
      <c r="C6" s="10"/>
      <c r="D6" s="10"/>
      <c r="E6" s="11">
        <f>SUM(C6:D6)</f>
        <v>0</v>
      </c>
    </row>
    <row r="7" spans="1:7" ht="21" customHeight="1" thickBot="1" x14ac:dyDescent="0.3">
      <c r="A7" s="834" t="s">
        <v>124</v>
      </c>
      <c r="B7" s="835"/>
      <c r="C7" s="26"/>
      <c r="D7" s="26"/>
      <c r="E7" s="27">
        <f>SUM(C7:D7)</f>
        <v>0</v>
      </c>
    </row>
    <row r="8" spans="1:7" ht="13.5" customHeight="1" x14ac:dyDescent="0.25">
      <c r="A8" s="238"/>
      <c r="B8" s="239"/>
      <c r="C8" s="240"/>
      <c r="D8" s="240"/>
      <c r="E8" s="169"/>
    </row>
    <row r="9" spans="1:7" s="200" customFormat="1" ht="19.5" customHeight="1" x14ac:dyDescent="0.2">
      <c r="A9" s="200" t="s">
        <v>192</v>
      </c>
    </row>
    <row r="10" spans="1:7" s="200" customFormat="1" ht="17.25" customHeight="1" x14ac:dyDescent="0.2">
      <c r="A10" s="241" t="s">
        <v>122</v>
      </c>
      <c r="B10" s="241"/>
      <c r="C10" s="241"/>
      <c r="D10" s="241"/>
    </row>
    <row r="11" spans="1:7" s="200" customFormat="1" ht="14.25" customHeight="1" x14ac:dyDescent="0.2"/>
    <row r="12" spans="1:7" s="200" customFormat="1" ht="30.75" customHeight="1" x14ac:dyDescent="0.2"/>
    <row r="13" spans="1:7" s="200" customFormat="1" ht="30.75" customHeight="1" x14ac:dyDescent="0.2"/>
    <row r="14" spans="1:7" s="200" customFormat="1" ht="30.75" customHeight="1" x14ac:dyDescent="0.2"/>
    <row r="15" spans="1:7" s="200" customFormat="1" ht="30.75" customHeight="1" x14ac:dyDescent="0.2"/>
    <row r="16" spans="1:7" s="200" customFormat="1" ht="30.75" customHeight="1" x14ac:dyDescent="0.2"/>
    <row r="17" s="200" customFormat="1" ht="12.75" customHeight="1" x14ac:dyDescent="0.2"/>
    <row r="18" s="200" customFormat="1" ht="33.75" customHeight="1" x14ac:dyDescent="0.2"/>
    <row r="19" s="200" customFormat="1" ht="33.75" customHeight="1" x14ac:dyDescent="0.2"/>
    <row r="20" s="200" customFormat="1" ht="33.75" customHeight="1" x14ac:dyDescent="0.2"/>
    <row r="21" s="200" customFormat="1" ht="33.75" customHeight="1" x14ac:dyDescent="0.2"/>
    <row r="22" s="200" customFormat="1" ht="24.95" customHeight="1" x14ac:dyDescent="0.2"/>
    <row r="23" s="200" customFormat="1" ht="24.95" customHeight="1" x14ac:dyDescent="0.2"/>
    <row r="24" s="200" customFormat="1" ht="24.95" customHeight="1" x14ac:dyDescent="0.2"/>
    <row r="25" s="200" customFormat="1" ht="24.95" customHeight="1" x14ac:dyDescent="0.2"/>
    <row r="26" s="200" customFormat="1" ht="12.75" customHeight="1" x14ac:dyDescent="0.2"/>
    <row r="27" s="200" customFormat="1" ht="30" customHeight="1" x14ac:dyDescent="0.2"/>
    <row r="28" ht="24" customHeight="1" x14ac:dyDescent="0.2"/>
    <row r="29" ht="39.75" customHeight="1" x14ac:dyDescent="0.2"/>
    <row r="30" ht="36.950000000000003" customHeight="1" x14ac:dyDescent="0.2"/>
    <row r="31" ht="57.95" customHeight="1" x14ac:dyDescent="0.2"/>
    <row r="32" ht="18" customHeight="1" x14ac:dyDescent="0.2"/>
    <row r="33" ht="8.25" customHeight="1" x14ac:dyDescent="0.2"/>
    <row r="34" ht="24.95" customHeight="1" x14ac:dyDescent="0.2"/>
    <row r="35" ht="24.95" customHeight="1" x14ac:dyDescent="0.2"/>
    <row r="36" ht="24.95" customHeight="1" x14ac:dyDescent="0.2"/>
    <row r="37" ht="12.75" customHeight="1" x14ac:dyDescent="0.2"/>
    <row r="38" ht="30" customHeight="1" x14ac:dyDescent="0.2"/>
    <row r="46" ht="18" customHeight="1" x14ac:dyDescent="0.2"/>
    <row r="47" s="242" customFormat="1" x14ac:dyDescent="0.2"/>
    <row r="48" s="242" customFormat="1" x14ac:dyDescent="0.2"/>
    <row r="49" s="242" customFormat="1" x14ac:dyDescent="0.2"/>
  </sheetData>
  <sheetProtection password="CCF6" sheet="1" objects="1" scenarios="1"/>
  <mergeCells count="4">
    <mergeCell ref="A4:B4"/>
    <mergeCell ref="A5:B5"/>
    <mergeCell ref="A7:B7"/>
    <mergeCell ref="A6:B6"/>
  </mergeCells>
  <phoneticPr fontId="0" type="noConversion"/>
  <pageMargins left="0.48" right="0.17" top="0.66" bottom="0.24" header="0.47" footer="0.24"/>
  <pageSetup scale="90"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autoPageBreaks="0"/>
  </sheetPr>
  <dimension ref="A1:W112"/>
  <sheetViews>
    <sheetView topLeftCell="A40" zoomScale="90" zoomScaleNormal="90" workbookViewId="0">
      <selection activeCell="T77" sqref="T77"/>
    </sheetView>
  </sheetViews>
  <sheetFormatPr defaultRowHeight="12.75" x14ac:dyDescent="0.2"/>
  <cols>
    <col min="1" max="20" width="9.140625" style="188"/>
    <col min="21" max="21" width="7.140625" style="177" customWidth="1"/>
    <col min="22" max="16384" width="9.140625" style="177"/>
  </cols>
  <sheetData>
    <row r="1" spans="1:20" s="44" customFormat="1" ht="35.25" customHeight="1" x14ac:dyDescent="0.25">
      <c r="A1" s="181" t="s">
        <v>131</v>
      </c>
      <c r="B1" s="181" t="s">
        <v>162</v>
      </c>
      <c r="C1" s="181" t="s">
        <v>147</v>
      </c>
      <c r="D1" s="181" t="s">
        <v>150</v>
      </c>
      <c r="E1" s="181" t="s">
        <v>163</v>
      </c>
      <c r="F1" s="181" t="s">
        <v>148</v>
      </c>
      <c r="G1" s="182" t="s">
        <v>164</v>
      </c>
      <c r="H1" s="183" t="s">
        <v>165</v>
      </c>
      <c r="I1" s="183" t="s">
        <v>166</v>
      </c>
      <c r="J1" s="183" t="s">
        <v>167</v>
      </c>
      <c r="K1" s="182" t="s">
        <v>168</v>
      </c>
      <c r="L1" s="182" t="s">
        <v>169</v>
      </c>
      <c r="M1" s="182" t="s">
        <v>170</v>
      </c>
      <c r="N1" s="182" t="s">
        <v>171</v>
      </c>
      <c r="O1" s="182" t="s">
        <v>172</v>
      </c>
      <c r="P1" s="182" t="s">
        <v>173</v>
      </c>
      <c r="Q1" s="182" t="s">
        <v>174</v>
      </c>
      <c r="R1" s="182" t="s">
        <v>175</v>
      </c>
      <c r="S1" s="182" t="s">
        <v>176</v>
      </c>
      <c r="T1" s="182" t="s">
        <v>177</v>
      </c>
    </row>
    <row r="2" spans="1:20" x14ac:dyDescent="0.2">
      <c r="A2" s="184">
        <f>'TABELA I'!$K$1</f>
        <v>2025</v>
      </c>
      <c r="B2" s="184">
        <f>'TABELA I'!$K$2</f>
        <v>0</v>
      </c>
      <c r="C2" s="184">
        <f>'TABELA I'!B12</f>
        <v>0</v>
      </c>
      <c r="D2" s="184">
        <f>'TABELA I'!C12</f>
        <v>0</v>
      </c>
      <c r="E2" s="184">
        <f>'TABELA I'!D12</f>
        <v>0</v>
      </c>
      <c r="F2" s="184" t="str">
        <f>'TABELA I'!E12</f>
        <v>Zamjenik glavnog tužioca - specijalni tužilac</v>
      </c>
      <c r="G2" s="184">
        <f>'TABELA I'!G12</f>
        <v>0</v>
      </c>
      <c r="H2" s="184">
        <f>'TABELA I'!H12</f>
        <v>0</v>
      </c>
      <c r="I2" s="184">
        <f>'TABELA I'!I12</f>
        <v>0</v>
      </c>
      <c r="J2" s="184">
        <f>'TABELA I'!J12</f>
        <v>261</v>
      </c>
      <c r="K2" s="184">
        <f>'TABELA I'!K12</f>
        <v>0</v>
      </c>
      <c r="L2" s="184">
        <f>'TABELA I'!L12</f>
        <v>0</v>
      </c>
      <c r="M2" s="184">
        <f>'TABELA I'!M12</f>
        <v>0</v>
      </c>
      <c r="N2" s="184">
        <f>'TABELA I'!N12</f>
        <v>0</v>
      </c>
      <c r="O2" s="184" t="str">
        <f>'TABELA I'!O12</f>
        <v/>
      </c>
      <c r="P2" s="184" t="str">
        <f>'TABELA I'!P12</f>
        <v/>
      </c>
      <c r="Q2" s="184">
        <f>'TABELA I'!Q12</f>
        <v>0</v>
      </c>
      <c r="R2" s="184">
        <f>'TABELA I'!R12</f>
        <v>0</v>
      </c>
      <c r="S2" s="184" t="str">
        <f>'TABELA I'!S12</f>
        <v/>
      </c>
      <c r="T2" s="184" t="str">
        <f>'TABELA I'!T12</f>
        <v/>
      </c>
    </row>
    <row r="3" spans="1:20" x14ac:dyDescent="0.2">
      <c r="A3" s="184">
        <f>'TABELA I'!$K$1</f>
        <v>2025</v>
      </c>
      <c r="B3" s="184">
        <f>'TABELA I'!$K$2</f>
        <v>0</v>
      </c>
      <c r="C3" s="184">
        <f>'TABELA I'!B12</f>
        <v>0</v>
      </c>
      <c r="D3" s="184">
        <f>'TABELA I'!C12</f>
        <v>0</v>
      </c>
      <c r="E3" s="184">
        <f>'TABELA I'!D12</f>
        <v>0</v>
      </c>
      <c r="F3" s="184">
        <f>'TABELA I'!E13</f>
        <v>0</v>
      </c>
      <c r="G3" s="184">
        <f>'TABELA I'!G13</f>
        <v>0</v>
      </c>
      <c r="H3" s="184">
        <f>'TABELA I'!H13</f>
        <v>0</v>
      </c>
      <c r="I3" s="184">
        <f>'TABELA I'!I13</f>
        <v>0</v>
      </c>
      <c r="J3" s="184">
        <f>'TABELA I'!J13</f>
        <v>261</v>
      </c>
      <c r="K3" s="184">
        <f>'TABELA I'!K13</f>
        <v>0</v>
      </c>
      <c r="L3" s="184">
        <f>'TABELA I'!L13</f>
        <v>0</v>
      </c>
      <c r="M3" s="184">
        <f>'TABELA I'!M13</f>
        <v>0</v>
      </c>
      <c r="N3" s="184">
        <f>'TABELA I'!N13</f>
        <v>0</v>
      </c>
      <c r="O3" s="184" t="str">
        <f>'TABELA I'!O13</f>
        <v/>
      </c>
      <c r="P3" s="184" t="str">
        <f>'TABELA I'!P13</f>
        <v/>
      </c>
      <c r="Q3" s="184">
        <f>'TABELA I'!Q13</f>
        <v>0</v>
      </c>
      <c r="R3" s="184">
        <f>'TABELA I'!R13</f>
        <v>0</v>
      </c>
      <c r="S3" s="184" t="str">
        <f>'TABELA I'!S13</f>
        <v/>
      </c>
      <c r="T3" s="184" t="str">
        <f>'TABELA I'!T13</f>
        <v/>
      </c>
    </row>
    <row r="4" spans="1:20" x14ac:dyDescent="0.2">
      <c r="A4" s="184">
        <f>'TABELA I'!$K$1</f>
        <v>2025</v>
      </c>
      <c r="B4" s="184">
        <f>'TABELA I'!$K$2</f>
        <v>0</v>
      </c>
      <c r="C4" s="184">
        <f>'TABELA I'!B14</f>
        <v>0</v>
      </c>
      <c r="D4" s="184">
        <f>'TABELA I'!C14</f>
        <v>0</v>
      </c>
      <c r="E4" s="184">
        <f>'TABELA I'!D14</f>
        <v>0</v>
      </c>
      <c r="F4" s="184">
        <f>'TABELA I'!E14</f>
        <v>0</v>
      </c>
      <c r="G4" s="184">
        <f>'TABELA I'!G14</f>
        <v>0</v>
      </c>
      <c r="H4" s="184">
        <f>'TABELA I'!H14</f>
        <v>0</v>
      </c>
      <c r="I4" s="184">
        <f>'TABELA I'!I14</f>
        <v>0</v>
      </c>
      <c r="J4" s="184">
        <f>'TABELA I'!J14</f>
        <v>261</v>
      </c>
      <c r="K4" s="184">
        <f>'TABELA I'!K14</f>
        <v>0</v>
      </c>
      <c r="L4" s="184">
        <f>'TABELA I'!L14</f>
        <v>0</v>
      </c>
      <c r="M4" s="184">
        <f>'TABELA I'!M14</f>
        <v>0</v>
      </c>
      <c r="N4" s="184">
        <f>'TABELA I'!N14</f>
        <v>0</v>
      </c>
      <c r="O4" s="184" t="str">
        <f>'TABELA I'!O14</f>
        <v/>
      </c>
      <c r="P4" s="184" t="str">
        <f>'TABELA I'!P14</f>
        <v/>
      </c>
      <c r="Q4" s="184">
        <f>'TABELA I'!Q14</f>
        <v>0</v>
      </c>
      <c r="R4" s="184">
        <f>'TABELA I'!R14</f>
        <v>0</v>
      </c>
      <c r="S4" s="184" t="str">
        <f>'TABELA I'!S14</f>
        <v/>
      </c>
      <c r="T4" s="184" t="str">
        <f>'TABELA I'!T14</f>
        <v/>
      </c>
    </row>
    <row r="5" spans="1:20" x14ac:dyDescent="0.2">
      <c r="A5" s="184">
        <f>'TABELA I'!$K$1</f>
        <v>2025</v>
      </c>
      <c r="B5" s="184">
        <f>'TABELA I'!$K$2</f>
        <v>0</v>
      </c>
      <c r="C5" s="184">
        <f>'TABELA I'!B15</f>
        <v>0</v>
      </c>
      <c r="D5" s="184">
        <f>'TABELA I'!C15</f>
        <v>0</v>
      </c>
      <c r="E5" s="184">
        <f>'TABELA I'!D15</f>
        <v>0</v>
      </c>
      <c r="F5" s="184">
        <f>'TABELA I'!E15</f>
        <v>0</v>
      </c>
      <c r="G5" s="184">
        <f>'TABELA I'!G15</f>
        <v>0</v>
      </c>
      <c r="H5" s="184">
        <f>'TABELA I'!H15</f>
        <v>0</v>
      </c>
      <c r="I5" s="184">
        <f>'TABELA I'!I15</f>
        <v>0</v>
      </c>
      <c r="J5" s="184">
        <f>'TABELA I'!J15</f>
        <v>261</v>
      </c>
      <c r="K5" s="184">
        <f>'TABELA I'!K15</f>
        <v>0</v>
      </c>
      <c r="L5" s="184">
        <f>'TABELA I'!L15</f>
        <v>0</v>
      </c>
      <c r="M5" s="184">
        <f>'TABELA I'!M15</f>
        <v>0</v>
      </c>
      <c r="N5" s="184">
        <f>'TABELA I'!N15</f>
        <v>0</v>
      </c>
      <c r="O5" s="184" t="str">
        <f>'TABELA I'!O15</f>
        <v/>
      </c>
      <c r="P5" s="184" t="str">
        <f>'TABELA I'!P15</f>
        <v/>
      </c>
      <c r="Q5" s="184">
        <f>'TABELA I'!Q15</f>
        <v>0</v>
      </c>
      <c r="R5" s="184">
        <f>'TABELA I'!R15</f>
        <v>0</v>
      </c>
      <c r="S5" s="184" t="str">
        <f>'TABELA I'!S15</f>
        <v/>
      </c>
      <c r="T5" s="184" t="str">
        <f>'TABELA I'!T15</f>
        <v/>
      </c>
    </row>
    <row r="6" spans="1:20" x14ac:dyDescent="0.2">
      <c r="A6" s="184">
        <f>'TABELA I'!$K$1</f>
        <v>2025</v>
      </c>
      <c r="B6" s="184">
        <f>'TABELA I'!$K$2</f>
        <v>0</v>
      </c>
      <c r="C6" s="184">
        <f>'TABELA I'!B16</f>
        <v>0</v>
      </c>
      <c r="D6" s="184">
        <f>'TABELA I'!C16</f>
        <v>0</v>
      </c>
      <c r="E6" s="184">
        <f>'TABELA I'!D16</f>
        <v>0</v>
      </c>
      <c r="F6" s="184">
        <f>'TABELA I'!E16</f>
        <v>0</v>
      </c>
      <c r="G6" s="184">
        <f>'TABELA I'!G16</f>
        <v>0</v>
      </c>
      <c r="H6" s="184">
        <f>'TABELA I'!H16</f>
        <v>0</v>
      </c>
      <c r="I6" s="184">
        <f>'TABELA I'!I16</f>
        <v>0</v>
      </c>
      <c r="J6" s="184">
        <f>'TABELA I'!J16</f>
        <v>261</v>
      </c>
      <c r="K6" s="184">
        <f>'TABELA I'!K16</f>
        <v>0</v>
      </c>
      <c r="L6" s="184">
        <f>'TABELA I'!L16</f>
        <v>0</v>
      </c>
      <c r="M6" s="184">
        <f>'TABELA I'!M16</f>
        <v>0</v>
      </c>
      <c r="N6" s="184">
        <f>'TABELA I'!N16</f>
        <v>0</v>
      </c>
      <c r="O6" s="184" t="str">
        <f>'TABELA I'!O16</f>
        <v/>
      </c>
      <c r="P6" s="184" t="str">
        <f>'TABELA I'!P16</f>
        <v/>
      </c>
      <c r="Q6" s="184">
        <f>'TABELA I'!Q16</f>
        <v>0</v>
      </c>
      <c r="R6" s="184">
        <f>'TABELA I'!R16</f>
        <v>0</v>
      </c>
      <c r="S6" s="184" t="str">
        <f>'TABELA I'!S16</f>
        <v/>
      </c>
      <c r="T6" s="184" t="str">
        <f>'TABELA I'!T16</f>
        <v/>
      </c>
    </row>
    <row r="7" spans="1:20" x14ac:dyDescent="0.2">
      <c r="A7" s="184">
        <f>'TABELA I'!$K$1</f>
        <v>2025</v>
      </c>
      <c r="B7" s="184">
        <f>'TABELA I'!$K$2</f>
        <v>0</v>
      </c>
      <c r="C7" s="184">
        <f>'TABELA I'!B17</f>
        <v>0</v>
      </c>
      <c r="D7" s="184">
        <f>'TABELA I'!C17</f>
        <v>0</v>
      </c>
      <c r="E7" s="184">
        <f>'TABELA I'!D17</f>
        <v>0</v>
      </c>
      <c r="F7" s="184">
        <f>'TABELA I'!E17</f>
        <v>0</v>
      </c>
      <c r="G7" s="184">
        <f>'TABELA I'!G17</f>
        <v>0</v>
      </c>
      <c r="H7" s="184">
        <f>'TABELA I'!H17</f>
        <v>0</v>
      </c>
      <c r="I7" s="184">
        <f>'TABELA I'!I17</f>
        <v>0</v>
      </c>
      <c r="J7" s="184">
        <f>'TABELA I'!J17</f>
        <v>261</v>
      </c>
      <c r="K7" s="184">
        <f>'TABELA I'!K17</f>
        <v>0</v>
      </c>
      <c r="L7" s="184">
        <f>'TABELA I'!L17</f>
        <v>0</v>
      </c>
      <c r="M7" s="184">
        <f>'TABELA I'!M17</f>
        <v>0</v>
      </c>
      <c r="N7" s="184">
        <f>'TABELA I'!N17</f>
        <v>0</v>
      </c>
      <c r="O7" s="184" t="str">
        <f>'TABELA I'!O17</f>
        <v/>
      </c>
      <c r="P7" s="184" t="str">
        <f>'TABELA I'!P17</f>
        <v/>
      </c>
      <c r="Q7" s="184">
        <f>'TABELA I'!Q17</f>
        <v>0</v>
      </c>
      <c r="R7" s="184">
        <f>'TABELA I'!R17</f>
        <v>0</v>
      </c>
      <c r="S7" s="184" t="str">
        <f>'TABELA I'!S17</f>
        <v/>
      </c>
      <c r="T7" s="184" t="str">
        <f>'TABELA I'!T17</f>
        <v/>
      </c>
    </row>
    <row r="8" spans="1:20" x14ac:dyDescent="0.2">
      <c r="A8" s="184">
        <f>'TABELA I'!$K$1</f>
        <v>2025</v>
      </c>
      <c r="B8" s="184">
        <f>'TABELA I'!$K$2</f>
        <v>0</v>
      </c>
      <c r="C8" s="184">
        <f>'TABELA I'!B18</f>
        <v>0</v>
      </c>
      <c r="D8" s="184">
        <f>'TABELA I'!C18</f>
        <v>0</v>
      </c>
      <c r="E8" s="184">
        <f>'TABELA I'!D18</f>
        <v>0</v>
      </c>
      <c r="F8" s="184">
        <f>'TABELA I'!E18</f>
        <v>0</v>
      </c>
      <c r="G8" s="184">
        <f>'TABELA I'!G18</f>
        <v>0</v>
      </c>
      <c r="H8" s="184">
        <f>'TABELA I'!H18</f>
        <v>0</v>
      </c>
      <c r="I8" s="184">
        <f>'TABELA I'!I18</f>
        <v>0</v>
      </c>
      <c r="J8" s="184">
        <f>'TABELA I'!J18</f>
        <v>261</v>
      </c>
      <c r="K8" s="184">
        <f>'TABELA I'!K18</f>
        <v>0</v>
      </c>
      <c r="L8" s="184">
        <f>'TABELA I'!L18</f>
        <v>0</v>
      </c>
      <c r="M8" s="184">
        <f>'TABELA I'!M18</f>
        <v>0</v>
      </c>
      <c r="N8" s="184">
        <f>'TABELA I'!N18</f>
        <v>0</v>
      </c>
      <c r="O8" s="184" t="str">
        <f>'TABELA I'!O18</f>
        <v/>
      </c>
      <c r="P8" s="184" t="str">
        <f>'TABELA I'!P18</f>
        <v/>
      </c>
      <c r="Q8" s="184">
        <f>'TABELA I'!Q18</f>
        <v>0</v>
      </c>
      <c r="R8" s="184">
        <f>'TABELA I'!R18</f>
        <v>0</v>
      </c>
      <c r="S8" s="184" t="str">
        <f>'TABELA I'!S18</f>
        <v/>
      </c>
      <c r="T8" s="184" t="str">
        <f>'TABELA I'!T18</f>
        <v/>
      </c>
    </row>
    <row r="9" spans="1:20" x14ac:dyDescent="0.2">
      <c r="A9" s="184">
        <f>'TABELA I'!$K$1</f>
        <v>2025</v>
      </c>
      <c r="B9" s="184">
        <f>'TABELA I'!$K$2</f>
        <v>0</v>
      </c>
      <c r="C9" s="184">
        <f>'TABELA I'!B19</f>
        <v>0</v>
      </c>
      <c r="D9" s="184">
        <f>'TABELA I'!C19</f>
        <v>0</v>
      </c>
      <c r="E9" s="184">
        <f>'TABELA I'!D19</f>
        <v>0</v>
      </c>
      <c r="F9" s="184">
        <f>'TABELA I'!E19</f>
        <v>0</v>
      </c>
      <c r="G9" s="184">
        <f>'TABELA I'!G19</f>
        <v>0</v>
      </c>
      <c r="H9" s="184">
        <f>'TABELA I'!H19</f>
        <v>0</v>
      </c>
      <c r="I9" s="184">
        <f>'TABELA I'!I19</f>
        <v>0</v>
      </c>
      <c r="J9" s="184">
        <f>'TABELA I'!J19</f>
        <v>261</v>
      </c>
      <c r="K9" s="184">
        <f>'TABELA I'!K19</f>
        <v>0</v>
      </c>
      <c r="L9" s="184">
        <f>'TABELA I'!L19</f>
        <v>0</v>
      </c>
      <c r="M9" s="184">
        <f>'TABELA I'!M19</f>
        <v>0</v>
      </c>
      <c r="N9" s="184">
        <f>'TABELA I'!N19</f>
        <v>0</v>
      </c>
      <c r="O9" s="184" t="str">
        <f>'TABELA I'!O19</f>
        <v/>
      </c>
      <c r="P9" s="184" t="str">
        <f>'TABELA I'!P19</f>
        <v/>
      </c>
      <c r="Q9" s="184">
        <f>'TABELA I'!Q19</f>
        <v>0</v>
      </c>
      <c r="R9" s="184">
        <f>'TABELA I'!R19</f>
        <v>0</v>
      </c>
      <c r="S9" s="184" t="str">
        <f>'TABELA I'!S19</f>
        <v/>
      </c>
      <c r="T9" s="184" t="str">
        <f>'TABELA I'!T19</f>
        <v/>
      </c>
    </row>
    <row r="10" spans="1:20" x14ac:dyDescent="0.2">
      <c r="A10" s="184">
        <f>'TABELA I'!$K$1</f>
        <v>2025</v>
      </c>
      <c r="B10" s="184">
        <f>'TABELA I'!$K$2</f>
        <v>0</v>
      </c>
      <c r="C10" s="184">
        <f>'TABELA I'!B20</f>
        <v>0</v>
      </c>
      <c r="D10" s="184">
        <f>'TABELA I'!C20</f>
        <v>0</v>
      </c>
      <c r="E10" s="184">
        <f>'TABELA I'!D20</f>
        <v>0</v>
      </c>
      <c r="F10" s="184">
        <f>'TABELA I'!E20</f>
        <v>0</v>
      </c>
      <c r="G10" s="184">
        <f>'TABELA I'!G20</f>
        <v>0</v>
      </c>
      <c r="H10" s="184">
        <f>'TABELA I'!H20</f>
        <v>0</v>
      </c>
      <c r="I10" s="184">
        <f>'TABELA I'!I20</f>
        <v>0</v>
      </c>
      <c r="J10" s="184">
        <f>'TABELA I'!J20</f>
        <v>261</v>
      </c>
      <c r="K10" s="184">
        <f>'TABELA I'!K20</f>
        <v>0</v>
      </c>
      <c r="L10" s="184">
        <f>'TABELA I'!L20</f>
        <v>0</v>
      </c>
      <c r="M10" s="184">
        <f>'TABELA I'!M20</f>
        <v>0</v>
      </c>
      <c r="N10" s="184">
        <f>'TABELA I'!N20</f>
        <v>0</v>
      </c>
      <c r="O10" s="184" t="str">
        <f>'TABELA I'!O20</f>
        <v/>
      </c>
      <c r="P10" s="184" t="str">
        <f>'TABELA I'!P20</f>
        <v/>
      </c>
      <c r="Q10" s="184">
        <f>'TABELA I'!Q20</f>
        <v>0</v>
      </c>
      <c r="R10" s="184">
        <f>'TABELA I'!R20</f>
        <v>0</v>
      </c>
      <c r="S10" s="184" t="str">
        <f>'TABELA I'!S20</f>
        <v/>
      </c>
      <c r="T10" s="184" t="str">
        <f>'TABELA I'!T20</f>
        <v/>
      </c>
    </row>
    <row r="11" spans="1:20" x14ac:dyDescent="0.2">
      <c r="A11" s="184">
        <f>'TABELA I'!$K$1</f>
        <v>2025</v>
      </c>
      <c r="B11" s="184">
        <f>'TABELA I'!$K$2</f>
        <v>0</v>
      </c>
      <c r="C11" s="184">
        <f>'TABELA I'!B21</f>
        <v>0</v>
      </c>
      <c r="D11" s="184">
        <f>'TABELA I'!C21</f>
        <v>0</v>
      </c>
      <c r="E11" s="184">
        <f>'TABELA I'!D21</f>
        <v>0</v>
      </c>
      <c r="F11" s="184">
        <f>'TABELA I'!E21</f>
        <v>0</v>
      </c>
      <c r="G11" s="184">
        <f>'TABELA I'!G21</f>
        <v>0</v>
      </c>
      <c r="H11" s="184">
        <f>'TABELA I'!H21</f>
        <v>0</v>
      </c>
      <c r="I11" s="184">
        <f>'TABELA I'!I21</f>
        <v>0</v>
      </c>
      <c r="J11" s="184">
        <f>'TABELA I'!J21</f>
        <v>261</v>
      </c>
      <c r="K11" s="184">
        <f>'TABELA I'!K21</f>
        <v>0</v>
      </c>
      <c r="L11" s="184">
        <f>'TABELA I'!L21</f>
        <v>0</v>
      </c>
      <c r="M11" s="184">
        <f>'TABELA I'!M21</f>
        <v>0</v>
      </c>
      <c r="N11" s="184">
        <f>'TABELA I'!N21</f>
        <v>0</v>
      </c>
      <c r="O11" s="184" t="str">
        <f>'TABELA I'!O21</f>
        <v/>
      </c>
      <c r="P11" s="184" t="str">
        <f>'TABELA I'!P21</f>
        <v/>
      </c>
      <c r="Q11" s="184">
        <f>'TABELA I'!Q21</f>
        <v>0</v>
      </c>
      <c r="R11" s="184">
        <f>'TABELA I'!R21</f>
        <v>0</v>
      </c>
      <c r="S11" s="184" t="str">
        <f>'TABELA I'!S21</f>
        <v/>
      </c>
      <c r="T11" s="184" t="str">
        <f>'TABELA I'!T21</f>
        <v/>
      </c>
    </row>
    <row r="12" spans="1:20" x14ac:dyDescent="0.2">
      <c r="A12" s="184">
        <f>'TABELA I'!$K$1</f>
        <v>2025</v>
      </c>
      <c r="B12" s="184">
        <f>'TABELA I'!$K$2</f>
        <v>0</v>
      </c>
      <c r="C12" s="184">
        <f>'TABELA I'!B22</f>
        <v>0</v>
      </c>
      <c r="D12" s="184">
        <f>'TABELA I'!C22</f>
        <v>0</v>
      </c>
      <c r="E12" s="184">
        <f>'TABELA I'!D22</f>
        <v>0</v>
      </c>
      <c r="F12" s="184">
        <f>'TABELA I'!E22</f>
        <v>0</v>
      </c>
      <c r="G12" s="184">
        <f>'TABELA I'!G22</f>
        <v>0</v>
      </c>
      <c r="H12" s="184">
        <f>'TABELA I'!H22</f>
        <v>0</v>
      </c>
      <c r="I12" s="184">
        <f>'TABELA I'!I22</f>
        <v>0</v>
      </c>
      <c r="J12" s="184">
        <f>'TABELA I'!J22</f>
        <v>261</v>
      </c>
      <c r="K12" s="184">
        <f>'TABELA I'!K22</f>
        <v>0</v>
      </c>
      <c r="L12" s="184">
        <f>'TABELA I'!L22</f>
        <v>0</v>
      </c>
      <c r="M12" s="184">
        <f>'TABELA I'!M22</f>
        <v>0</v>
      </c>
      <c r="N12" s="184">
        <f>'TABELA I'!N22</f>
        <v>0</v>
      </c>
      <c r="O12" s="184" t="str">
        <f>'TABELA I'!O22</f>
        <v/>
      </c>
      <c r="P12" s="184" t="str">
        <f>'TABELA I'!P22</f>
        <v/>
      </c>
      <c r="Q12" s="184">
        <f>'TABELA I'!Q22</f>
        <v>0</v>
      </c>
      <c r="R12" s="184">
        <f>'TABELA I'!R22</f>
        <v>0</v>
      </c>
      <c r="S12" s="184" t="str">
        <f>'TABELA I'!S22</f>
        <v/>
      </c>
      <c r="T12" s="184" t="str">
        <f>'TABELA I'!T22</f>
        <v/>
      </c>
    </row>
    <row r="13" spans="1:20" x14ac:dyDescent="0.2">
      <c r="A13" s="184">
        <f>'TABELA I'!$K$1</f>
        <v>2025</v>
      </c>
      <c r="B13" s="184">
        <f>'TABELA I'!$K$2</f>
        <v>0</v>
      </c>
      <c r="C13" s="184">
        <f>'TABELA I'!B23</f>
        <v>0</v>
      </c>
      <c r="D13" s="184">
        <f>'TABELA I'!C23</f>
        <v>0</v>
      </c>
      <c r="E13" s="184">
        <f>'TABELA I'!D23</f>
        <v>0</v>
      </c>
      <c r="F13" s="184">
        <f>'TABELA I'!E23</f>
        <v>0</v>
      </c>
      <c r="G13" s="184">
        <f>'TABELA I'!G23</f>
        <v>0</v>
      </c>
      <c r="H13" s="184">
        <f>'TABELA I'!H23</f>
        <v>0</v>
      </c>
      <c r="I13" s="184">
        <f>'TABELA I'!I23</f>
        <v>0</v>
      </c>
      <c r="J13" s="184">
        <f>'TABELA I'!J23</f>
        <v>261</v>
      </c>
      <c r="K13" s="184">
        <f>'TABELA I'!K23</f>
        <v>0</v>
      </c>
      <c r="L13" s="184">
        <f>'TABELA I'!L23</f>
        <v>0</v>
      </c>
      <c r="M13" s="184">
        <f>'TABELA I'!M23</f>
        <v>0</v>
      </c>
      <c r="N13" s="184">
        <f>'TABELA I'!N23</f>
        <v>0</v>
      </c>
      <c r="O13" s="184" t="str">
        <f>'TABELA I'!O23</f>
        <v/>
      </c>
      <c r="P13" s="184" t="str">
        <f>'TABELA I'!P23</f>
        <v/>
      </c>
      <c r="Q13" s="184">
        <f>'TABELA I'!Q23</f>
        <v>0</v>
      </c>
      <c r="R13" s="184">
        <f>'TABELA I'!R23</f>
        <v>0</v>
      </c>
      <c r="S13" s="184" t="str">
        <f>'TABELA I'!S23</f>
        <v/>
      </c>
      <c r="T13" s="184" t="str">
        <f>'TABELA I'!T23</f>
        <v/>
      </c>
    </row>
    <row r="14" spans="1:20" x14ac:dyDescent="0.2">
      <c r="A14" s="184">
        <f>'TABELA I'!$K$1</f>
        <v>2025</v>
      </c>
      <c r="B14" s="184">
        <f>'TABELA I'!$K$2</f>
        <v>0</v>
      </c>
      <c r="C14" s="184">
        <f>'TABELA I'!B24</f>
        <v>0</v>
      </c>
      <c r="D14" s="184">
        <f>'TABELA I'!C24</f>
        <v>0</v>
      </c>
      <c r="E14" s="184">
        <f>'TABELA I'!D24</f>
        <v>0</v>
      </c>
      <c r="F14" s="184">
        <f>'TABELA I'!E24</f>
        <v>0</v>
      </c>
      <c r="G14" s="184">
        <f>'TABELA I'!G24</f>
        <v>0</v>
      </c>
      <c r="H14" s="184">
        <f>'TABELA I'!H24</f>
        <v>0</v>
      </c>
      <c r="I14" s="184">
        <f>'TABELA I'!I24</f>
        <v>0</v>
      </c>
      <c r="J14" s="184">
        <f>'TABELA I'!J24</f>
        <v>261</v>
      </c>
      <c r="K14" s="184">
        <f>'TABELA I'!K24</f>
        <v>0</v>
      </c>
      <c r="L14" s="184">
        <f>'TABELA I'!L24</f>
        <v>0</v>
      </c>
      <c r="M14" s="184">
        <f>'TABELA I'!M24</f>
        <v>0</v>
      </c>
      <c r="N14" s="184">
        <f>'TABELA I'!N24</f>
        <v>0</v>
      </c>
      <c r="O14" s="184" t="str">
        <f>'TABELA I'!O24</f>
        <v/>
      </c>
      <c r="P14" s="184" t="str">
        <f>'TABELA I'!P24</f>
        <v/>
      </c>
      <c r="Q14" s="184">
        <f>'TABELA I'!Q24</f>
        <v>0</v>
      </c>
      <c r="R14" s="184">
        <f>'TABELA I'!R24</f>
        <v>0</v>
      </c>
      <c r="S14" s="184" t="str">
        <f>'TABELA I'!S24</f>
        <v/>
      </c>
      <c r="T14" s="184" t="str">
        <f>'TABELA I'!T24</f>
        <v/>
      </c>
    </row>
    <row r="15" spans="1:20" x14ac:dyDescent="0.2">
      <c r="A15" s="184">
        <f>'TABELA I'!$K$1</f>
        <v>2025</v>
      </c>
      <c r="B15" s="184">
        <f>'TABELA I'!$K$2</f>
        <v>0</v>
      </c>
      <c r="C15" s="184">
        <f>'TABELA I'!B25</f>
        <v>0</v>
      </c>
      <c r="D15" s="184">
        <f>'TABELA I'!C25</f>
        <v>0</v>
      </c>
      <c r="E15" s="184">
        <f>'TABELA I'!D25</f>
        <v>0</v>
      </c>
      <c r="F15" s="184">
        <f>'TABELA I'!E25</f>
        <v>0</v>
      </c>
      <c r="G15" s="184">
        <f>'TABELA I'!G25</f>
        <v>0</v>
      </c>
      <c r="H15" s="184">
        <f>'TABELA I'!H25</f>
        <v>0</v>
      </c>
      <c r="I15" s="184">
        <f>'TABELA I'!I25</f>
        <v>0</v>
      </c>
      <c r="J15" s="184">
        <f>'TABELA I'!J25</f>
        <v>261</v>
      </c>
      <c r="K15" s="184">
        <f>'TABELA I'!K25</f>
        <v>0</v>
      </c>
      <c r="L15" s="184">
        <f>'TABELA I'!L25</f>
        <v>0</v>
      </c>
      <c r="M15" s="184">
        <f>'TABELA I'!M25</f>
        <v>0</v>
      </c>
      <c r="N15" s="184">
        <f>'TABELA I'!N25</f>
        <v>0</v>
      </c>
      <c r="O15" s="184" t="str">
        <f>'TABELA I'!O25</f>
        <v/>
      </c>
      <c r="P15" s="184" t="str">
        <f>'TABELA I'!P25</f>
        <v/>
      </c>
      <c r="Q15" s="184">
        <f>'TABELA I'!Q25</f>
        <v>0</v>
      </c>
      <c r="R15" s="184">
        <f>'TABELA I'!R25</f>
        <v>0</v>
      </c>
      <c r="S15" s="184" t="str">
        <f>'TABELA I'!S25</f>
        <v/>
      </c>
      <c r="T15" s="184" t="str">
        <f>'TABELA I'!T25</f>
        <v/>
      </c>
    </row>
    <row r="16" spans="1:20" x14ac:dyDescent="0.2">
      <c r="A16" s="184">
        <f>'TABELA I'!$K$1</f>
        <v>2025</v>
      </c>
      <c r="B16" s="184">
        <f>'TABELA I'!$K$2</f>
        <v>0</v>
      </c>
      <c r="C16" s="184">
        <f>'TABELA I'!B26</f>
        <v>0</v>
      </c>
      <c r="D16" s="184">
        <f>'TABELA I'!C26</f>
        <v>0</v>
      </c>
      <c r="E16" s="184">
        <f>'TABELA I'!D26</f>
        <v>0</v>
      </c>
      <c r="F16" s="184">
        <f>'TABELA I'!E26</f>
        <v>0</v>
      </c>
      <c r="G16" s="184">
        <f>'TABELA I'!G26</f>
        <v>0</v>
      </c>
      <c r="H16" s="184">
        <f>'TABELA I'!H26</f>
        <v>0</v>
      </c>
      <c r="I16" s="184">
        <f>'TABELA I'!I26</f>
        <v>0</v>
      </c>
      <c r="J16" s="184">
        <f>'TABELA I'!J26</f>
        <v>261</v>
      </c>
      <c r="K16" s="184">
        <f>'TABELA I'!K26</f>
        <v>0</v>
      </c>
      <c r="L16" s="184">
        <f>'TABELA I'!L26</f>
        <v>0</v>
      </c>
      <c r="M16" s="184">
        <f>'TABELA I'!M26</f>
        <v>0</v>
      </c>
      <c r="N16" s="184">
        <f>'TABELA I'!N26</f>
        <v>0</v>
      </c>
      <c r="O16" s="184" t="str">
        <f>'TABELA I'!O26</f>
        <v/>
      </c>
      <c r="P16" s="184" t="str">
        <f>'TABELA I'!P26</f>
        <v/>
      </c>
      <c r="Q16" s="184">
        <f>'TABELA I'!Q26</f>
        <v>0</v>
      </c>
      <c r="R16" s="184">
        <f>'TABELA I'!R26</f>
        <v>0</v>
      </c>
      <c r="S16" s="184" t="str">
        <f>'TABELA I'!S26</f>
        <v/>
      </c>
      <c r="T16" s="184" t="str">
        <f>'TABELA I'!T26</f>
        <v/>
      </c>
    </row>
    <row r="17" spans="1:20" x14ac:dyDescent="0.2">
      <c r="A17" s="184">
        <f>'TABELA I'!$K$1</f>
        <v>2025</v>
      </c>
      <c r="B17" s="184">
        <f>'TABELA I'!$K$2</f>
        <v>0</v>
      </c>
      <c r="C17" s="184">
        <f>'TABELA I'!B27</f>
        <v>0</v>
      </c>
      <c r="D17" s="184">
        <f>'TABELA I'!C27</f>
        <v>0</v>
      </c>
      <c r="E17" s="184">
        <f>'TABELA I'!D27</f>
        <v>0</v>
      </c>
      <c r="F17" s="184">
        <f>'TABELA I'!E27</f>
        <v>0</v>
      </c>
      <c r="G17" s="184">
        <f>'TABELA I'!G27</f>
        <v>0</v>
      </c>
      <c r="H17" s="184">
        <f>'TABELA I'!H27</f>
        <v>0</v>
      </c>
      <c r="I17" s="184">
        <f>'TABELA I'!I27</f>
        <v>0</v>
      </c>
      <c r="J17" s="184">
        <f>'TABELA I'!J27</f>
        <v>261</v>
      </c>
      <c r="K17" s="184">
        <f>'TABELA I'!K27</f>
        <v>0</v>
      </c>
      <c r="L17" s="184">
        <f>'TABELA I'!L27</f>
        <v>0</v>
      </c>
      <c r="M17" s="184">
        <f>'TABELA I'!M27</f>
        <v>0</v>
      </c>
      <c r="N17" s="184">
        <f>'TABELA I'!N27</f>
        <v>0</v>
      </c>
      <c r="O17" s="184" t="str">
        <f>'TABELA I'!O27</f>
        <v/>
      </c>
      <c r="P17" s="184" t="str">
        <f>'TABELA I'!P27</f>
        <v/>
      </c>
      <c r="Q17" s="184">
        <f>'TABELA I'!Q27</f>
        <v>0</v>
      </c>
      <c r="R17" s="184">
        <f>'TABELA I'!R27</f>
        <v>0</v>
      </c>
      <c r="S17" s="184" t="str">
        <f>'TABELA I'!S27</f>
        <v/>
      </c>
      <c r="T17" s="184" t="str">
        <f>'TABELA I'!T27</f>
        <v/>
      </c>
    </row>
    <row r="18" spans="1:20" x14ac:dyDescent="0.2">
      <c r="A18" s="184">
        <f>'TABELA I'!$K$1</f>
        <v>2025</v>
      </c>
      <c r="B18" s="184">
        <f>'TABELA I'!$K$2</f>
        <v>0</v>
      </c>
      <c r="C18" s="184">
        <f>'TABELA I'!B28</f>
        <v>0</v>
      </c>
      <c r="D18" s="184">
        <f>'TABELA I'!C28</f>
        <v>0</v>
      </c>
      <c r="E18" s="184">
        <f>'TABELA I'!D28</f>
        <v>0</v>
      </c>
      <c r="F18" s="184">
        <f>'TABELA I'!E28</f>
        <v>0</v>
      </c>
      <c r="G18" s="184">
        <f>'TABELA I'!G28</f>
        <v>0</v>
      </c>
      <c r="H18" s="184">
        <f>'TABELA I'!H28</f>
        <v>0</v>
      </c>
      <c r="I18" s="184">
        <f>'TABELA I'!I28</f>
        <v>0</v>
      </c>
      <c r="J18" s="184">
        <f>'TABELA I'!J28</f>
        <v>261</v>
      </c>
      <c r="K18" s="184">
        <f>'TABELA I'!K28</f>
        <v>0</v>
      </c>
      <c r="L18" s="184" t="str">
        <f>'TABELA I'!L28</f>
        <v xml:space="preserve"> </v>
      </c>
      <c r="M18" s="184">
        <f>'TABELA I'!M28</f>
        <v>0</v>
      </c>
      <c r="N18" s="184">
        <f>'TABELA I'!N28</f>
        <v>0</v>
      </c>
      <c r="O18" s="184" t="str">
        <f>'TABELA I'!O28</f>
        <v/>
      </c>
      <c r="P18" s="184" t="str">
        <f>'TABELA I'!P28</f>
        <v/>
      </c>
      <c r="Q18" s="184">
        <f>'TABELA I'!Q28</f>
        <v>0</v>
      </c>
      <c r="R18" s="184">
        <f>'TABELA I'!R28</f>
        <v>0</v>
      </c>
      <c r="S18" s="184" t="str">
        <f>'TABELA I'!S28</f>
        <v/>
      </c>
      <c r="T18" s="184" t="str">
        <f>'TABELA I'!T28</f>
        <v/>
      </c>
    </row>
    <row r="19" spans="1:20" x14ac:dyDescent="0.2">
      <c r="A19" s="184">
        <f>'TABELA I'!$K$1</f>
        <v>2025</v>
      </c>
      <c r="B19" s="184">
        <f>'TABELA I'!$K$2</f>
        <v>0</v>
      </c>
      <c r="C19" s="184">
        <f>'TABELA I'!B29</f>
        <v>0</v>
      </c>
      <c r="D19" s="184">
        <f>'TABELA I'!C29</f>
        <v>0</v>
      </c>
      <c r="E19" s="184">
        <f>'TABELA I'!D29</f>
        <v>0</v>
      </c>
      <c r="F19" s="184">
        <f>'TABELA I'!E29</f>
        <v>0</v>
      </c>
      <c r="G19" s="184">
        <f>'TABELA I'!G29</f>
        <v>0</v>
      </c>
      <c r="H19" s="184">
        <f>'TABELA I'!H29</f>
        <v>0</v>
      </c>
      <c r="I19" s="184">
        <f>'TABELA I'!I29</f>
        <v>0</v>
      </c>
      <c r="J19" s="184">
        <f>'TABELA I'!J29</f>
        <v>261</v>
      </c>
      <c r="K19" s="184">
        <f>'TABELA I'!K29</f>
        <v>0</v>
      </c>
      <c r="L19" s="184">
        <f>'TABELA I'!L29</f>
        <v>0</v>
      </c>
      <c r="M19" s="184">
        <f>'TABELA I'!M29</f>
        <v>0</v>
      </c>
      <c r="N19" s="184">
        <f>'TABELA I'!N29</f>
        <v>0</v>
      </c>
      <c r="O19" s="184" t="str">
        <f>'TABELA I'!O29</f>
        <v/>
      </c>
      <c r="P19" s="184" t="str">
        <f>'TABELA I'!P29</f>
        <v/>
      </c>
      <c r="Q19" s="184">
        <f>'TABELA I'!Q29</f>
        <v>0</v>
      </c>
      <c r="R19" s="184">
        <f>'TABELA I'!R29</f>
        <v>0</v>
      </c>
      <c r="S19" s="184" t="str">
        <f>'TABELA I'!S29</f>
        <v/>
      </c>
      <c r="T19" s="184" t="str">
        <f>'TABELA I'!T29</f>
        <v/>
      </c>
    </row>
    <row r="20" spans="1:20" x14ac:dyDescent="0.2">
      <c r="A20" s="184">
        <f>'TABELA I'!$K$1</f>
        <v>2025</v>
      </c>
      <c r="B20" s="184">
        <f>'TABELA I'!$K$2</f>
        <v>0</v>
      </c>
      <c r="C20" s="184">
        <f>'TABELA I'!B30</f>
        <v>0</v>
      </c>
      <c r="D20" s="184">
        <f>'TABELA I'!C30</f>
        <v>0</v>
      </c>
      <c r="E20" s="184">
        <f>'TABELA I'!D30</f>
        <v>0</v>
      </c>
      <c r="F20" s="184">
        <f>'TABELA I'!E30</f>
        <v>0</v>
      </c>
      <c r="G20" s="184">
        <f>'TABELA I'!G30</f>
        <v>0</v>
      </c>
      <c r="H20" s="184">
        <f>'TABELA I'!H30</f>
        <v>0</v>
      </c>
      <c r="I20" s="184">
        <f>'TABELA I'!I30</f>
        <v>0</v>
      </c>
      <c r="J20" s="184">
        <f>'TABELA I'!J30</f>
        <v>261</v>
      </c>
      <c r="K20" s="184">
        <f>'TABELA I'!K30</f>
        <v>0</v>
      </c>
      <c r="L20" s="184">
        <f>'TABELA I'!L30</f>
        <v>0</v>
      </c>
      <c r="M20" s="184">
        <f>'TABELA I'!M30</f>
        <v>0</v>
      </c>
      <c r="N20" s="184">
        <f>'TABELA I'!N30</f>
        <v>0</v>
      </c>
      <c r="O20" s="184" t="str">
        <f>'TABELA I'!O30</f>
        <v/>
      </c>
      <c r="P20" s="184" t="str">
        <f>'TABELA I'!P30</f>
        <v/>
      </c>
      <c r="Q20" s="184">
        <f>'TABELA I'!Q30</f>
        <v>0</v>
      </c>
      <c r="R20" s="184">
        <f>'TABELA I'!R30</f>
        <v>0</v>
      </c>
      <c r="S20" s="184" t="str">
        <f>'TABELA I'!S30</f>
        <v/>
      </c>
      <c r="T20" s="184" t="str">
        <f>'TABELA I'!T30</f>
        <v/>
      </c>
    </row>
    <row r="21" spans="1:20" x14ac:dyDescent="0.2">
      <c r="A21" s="184">
        <f>'TABELA I'!$K$1</f>
        <v>2025</v>
      </c>
      <c r="B21" s="184">
        <f>'TABELA I'!$K$2</f>
        <v>0</v>
      </c>
      <c r="C21" s="184">
        <f>'TABELA I'!B31</f>
        <v>0</v>
      </c>
      <c r="D21" s="184">
        <f>'TABELA I'!C31</f>
        <v>0</v>
      </c>
      <c r="E21" s="184">
        <f>'TABELA I'!D31</f>
        <v>0</v>
      </c>
      <c r="F21" s="184">
        <f>'TABELA I'!E31</f>
        <v>0</v>
      </c>
      <c r="G21" s="184">
        <f>'TABELA I'!G31</f>
        <v>0</v>
      </c>
      <c r="H21" s="184">
        <f>'TABELA I'!H31</f>
        <v>0</v>
      </c>
      <c r="I21" s="184">
        <f>'TABELA I'!I31</f>
        <v>0</v>
      </c>
      <c r="J21" s="184">
        <f>'TABELA I'!J31</f>
        <v>261</v>
      </c>
      <c r="K21" s="184">
        <f>'TABELA I'!K31</f>
        <v>0</v>
      </c>
      <c r="L21" s="184">
        <f>'TABELA I'!L31</f>
        <v>0</v>
      </c>
      <c r="M21" s="184">
        <f>'TABELA I'!M31</f>
        <v>0</v>
      </c>
      <c r="N21" s="184">
        <f>'TABELA I'!N31</f>
        <v>0</v>
      </c>
      <c r="O21" s="184" t="str">
        <f>'TABELA I'!O31</f>
        <v/>
      </c>
      <c r="P21" s="184" t="str">
        <f>'TABELA I'!P31</f>
        <v/>
      </c>
      <c r="Q21" s="184">
        <f>'TABELA I'!Q31</f>
        <v>0</v>
      </c>
      <c r="R21" s="184">
        <f>'TABELA I'!R31</f>
        <v>0</v>
      </c>
      <c r="S21" s="184" t="str">
        <f>'TABELA I'!S31</f>
        <v/>
      </c>
      <c r="T21" s="184" t="str">
        <f>'TABELA I'!T31</f>
        <v/>
      </c>
    </row>
    <row r="22" spans="1:20" x14ac:dyDescent="0.2">
      <c r="A22" s="184">
        <f>'TABELA I'!$K$1</f>
        <v>2025</v>
      </c>
      <c r="B22" s="184">
        <f>'TABELA I'!$K$2</f>
        <v>0</v>
      </c>
      <c r="C22" s="184">
        <f>'TABELA I'!B32</f>
        <v>0</v>
      </c>
      <c r="D22" s="184">
        <f>'TABELA I'!C32</f>
        <v>0</v>
      </c>
      <c r="E22" s="184">
        <f>'TABELA I'!D32</f>
        <v>0</v>
      </c>
      <c r="F22" s="184">
        <f>'TABELA I'!E32</f>
        <v>0</v>
      </c>
      <c r="G22" s="184">
        <f>'TABELA I'!G32</f>
        <v>0</v>
      </c>
      <c r="H22" s="184">
        <f>'TABELA I'!H32</f>
        <v>0</v>
      </c>
      <c r="I22" s="184">
        <f>'TABELA I'!I32</f>
        <v>0</v>
      </c>
      <c r="J22" s="184">
        <f>'TABELA I'!J32</f>
        <v>261</v>
      </c>
      <c r="K22" s="184">
        <f>'TABELA I'!K32</f>
        <v>0</v>
      </c>
      <c r="L22" s="184">
        <f>'TABELA I'!L32</f>
        <v>0</v>
      </c>
      <c r="M22" s="184">
        <f>'TABELA I'!M32</f>
        <v>0</v>
      </c>
      <c r="N22" s="184">
        <f>'TABELA I'!N32</f>
        <v>0</v>
      </c>
      <c r="O22" s="184" t="str">
        <f>'TABELA I'!O32</f>
        <v/>
      </c>
      <c r="P22" s="184" t="str">
        <f>'TABELA I'!P32</f>
        <v/>
      </c>
      <c r="Q22" s="184">
        <f>'TABELA I'!Q32</f>
        <v>0</v>
      </c>
      <c r="R22" s="184">
        <f>'TABELA I'!R32</f>
        <v>0</v>
      </c>
      <c r="S22" s="184" t="str">
        <f>'TABELA I'!S32</f>
        <v/>
      </c>
      <c r="T22" s="184" t="str">
        <f>'TABELA I'!T32</f>
        <v/>
      </c>
    </row>
    <row r="23" spans="1:20" x14ac:dyDescent="0.2">
      <c r="A23" s="184">
        <f>'TABELA I'!$K$1</f>
        <v>2025</v>
      </c>
      <c r="B23" s="184">
        <f>'TABELA I'!$K$2</f>
        <v>0</v>
      </c>
      <c r="C23" s="184">
        <f>'TABELA I'!B33</f>
        <v>0</v>
      </c>
      <c r="D23" s="184">
        <f>'TABELA I'!C33</f>
        <v>0</v>
      </c>
      <c r="E23" s="184">
        <f>'TABELA I'!D33</f>
        <v>0</v>
      </c>
      <c r="F23" s="184">
        <f>'TABELA I'!E33</f>
        <v>0</v>
      </c>
      <c r="G23" s="184">
        <f>'TABELA I'!G33</f>
        <v>0</v>
      </c>
      <c r="H23" s="184">
        <f>'TABELA I'!H33</f>
        <v>0</v>
      </c>
      <c r="I23" s="184">
        <f>'TABELA I'!I33</f>
        <v>0</v>
      </c>
      <c r="J23" s="184">
        <f>'TABELA I'!J33</f>
        <v>261</v>
      </c>
      <c r="K23" s="184">
        <f>'TABELA I'!K33</f>
        <v>0</v>
      </c>
      <c r="L23" s="184">
        <f>'TABELA I'!L33</f>
        <v>0</v>
      </c>
      <c r="M23" s="184">
        <f>'TABELA I'!M33</f>
        <v>0</v>
      </c>
      <c r="N23" s="184">
        <f>'TABELA I'!N33</f>
        <v>0</v>
      </c>
      <c r="O23" s="184" t="str">
        <f>'TABELA I'!O33</f>
        <v/>
      </c>
      <c r="P23" s="184" t="str">
        <f>'TABELA I'!P33</f>
        <v/>
      </c>
      <c r="Q23" s="184">
        <f>'TABELA I'!Q33</f>
        <v>0</v>
      </c>
      <c r="R23" s="184">
        <f>'TABELA I'!R33</f>
        <v>0</v>
      </c>
      <c r="S23" s="184" t="str">
        <f>'TABELA I'!S33</f>
        <v/>
      </c>
      <c r="T23" s="184" t="str">
        <f>'TABELA I'!T33</f>
        <v/>
      </c>
    </row>
    <row r="24" spans="1:20" x14ac:dyDescent="0.2">
      <c r="A24" s="184">
        <f>'TABELA I'!$K$1</f>
        <v>2025</v>
      </c>
      <c r="B24" s="184">
        <f>'TABELA I'!$K$2</f>
        <v>0</v>
      </c>
      <c r="C24" s="184">
        <f>'TABELA I'!B34</f>
        <v>0</v>
      </c>
      <c r="D24" s="184">
        <f>'TABELA I'!C34</f>
        <v>0</v>
      </c>
      <c r="E24" s="184">
        <f>'TABELA I'!D34</f>
        <v>0</v>
      </c>
      <c r="F24" s="184">
        <f>'TABELA I'!E34</f>
        <v>0</v>
      </c>
      <c r="G24" s="184">
        <f>'TABELA I'!G34</f>
        <v>0</v>
      </c>
      <c r="H24" s="184">
        <f>'TABELA I'!H34</f>
        <v>0</v>
      </c>
      <c r="I24" s="184">
        <f>'TABELA I'!I34</f>
        <v>0</v>
      </c>
      <c r="J24" s="184">
        <f>'TABELA I'!J34</f>
        <v>261</v>
      </c>
      <c r="K24" s="184">
        <f>'TABELA I'!K34</f>
        <v>0</v>
      </c>
      <c r="L24" s="184">
        <f>'TABELA I'!L34</f>
        <v>0</v>
      </c>
      <c r="M24" s="184">
        <f>'TABELA I'!M34</f>
        <v>0</v>
      </c>
      <c r="N24" s="184">
        <f>'TABELA I'!N34</f>
        <v>0</v>
      </c>
      <c r="O24" s="184" t="str">
        <f>'TABELA I'!O34</f>
        <v/>
      </c>
      <c r="P24" s="184" t="str">
        <f>'TABELA I'!P34</f>
        <v/>
      </c>
      <c r="Q24" s="184">
        <f>'TABELA I'!Q34</f>
        <v>0</v>
      </c>
      <c r="R24" s="184">
        <f>'TABELA I'!R34</f>
        <v>0</v>
      </c>
      <c r="S24" s="184" t="str">
        <f>'TABELA I'!S34</f>
        <v/>
      </c>
      <c r="T24" s="184" t="str">
        <f>'TABELA I'!T34</f>
        <v/>
      </c>
    </row>
    <row r="25" spans="1:20" x14ac:dyDescent="0.2">
      <c r="A25" s="184">
        <f>'TABELA I'!$K$1</f>
        <v>2025</v>
      </c>
      <c r="B25" s="184">
        <f>'TABELA I'!$K$2</f>
        <v>0</v>
      </c>
      <c r="C25" s="184">
        <f>'TABELA I'!B35</f>
        <v>0</v>
      </c>
      <c r="D25" s="184">
        <f>'TABELA I'!C35</f>
        <v>0</v>
      </c>
      <c r="E25" s="184">
        <f>'TABELA I'!D35</f>
        <v>0</v>
      </c>
      <c r="F25" s="184">
        <f>'TABELA I'!E35</f>
        <v>0</v>
      </c>
      <c r="G25" s="184">
        <f>'TABELA I'!G35</f>
        <v>0</v>
      </c>
      <c r="H25" s="184">
        <f>'TABELA I'!H35</f>
        <v>0</v>
      </c>
      <c r="I25" s="184">
        <f>'TABELA I'!I35</f>
        <v>0</v>
      </c>
      <c r="J25" s="184">
        <f>'TABELA I'!J35</f>
        <v>261</v>
      </c>
      <c r="K25" s="184">
        <f>'TABELA I'!K35</f>
        <v>0</v>
      </c>
      <c r="L25" s="184">
        <f>'TABELA I'!L35</f>
        <v>0</v>
      </c>
      <c r="M25" s="184">
        <f>'TABELA I'!M35</f>
        <v>0</v>
      </c>
      <c r="N25" s="184">
        <f>'TABELA I'!N35</f>
        <v>0</v>
      </c>
      <c r="O25" s="184" t="str">
        <f>'TABELA I'!O35</f>
        <v/>
      </c>
      <c r="P25" s="184" t="str">
        <f>'TABELA I'!P35</f>
        <v/>
      </c>
      <c r="Q25" s="184">
        <f>'TABELA I'!Q35</f>
        <v>0</v>
      </c>
      <c r="R25" s="184">
        <f>'TABELA I'!R35</f>
        <v>0</v>
      </c>
      <c r="S25" s="184" t="str">
        <f>'TABELA I'!S35</f>
        <v/>
      </c>
      <c r="T25" s="184" t="str">
        <f>'TABELA I'!T35</f>
        <v/>
      </c>
    </row>
    <row r="26" spans="1:20" x14ac:dyDescent="0.2">
      <c r="A26" s="184">
        <f>'TABELA I'!$K$1</f>
        <v>2025</v>
      </c>
      <c r="B26" s="184">
        <f>'TABELA I'!$K$2</f>
        <v>0</v>
      </c>
      <c r="C26" s="184">
        <f>'TABELA I'!B36</f>
        <v>0</v>
      </c>
      <c r="D26" s="184">
        <f>'TABELA I'!C36</f>
        <v>0</v>
      </c>
      <c r="E26" s="184">
        <f>'TABELA I'!D36</f>
        <v>0</v>
      </c>
      <c r="F26" s="184">
        <f>'TABELA I'!E36</f>
        <v>0</v>
      </c>
      <c r="G26" s="184">
        <f>'TABELA I'!G36</f>
        <v>0</v>
      </c>
      <c r="H26" s="184">
        <f>'TABELA I'!H36</f>
        <v>0</v>
      </c>
      <c r="I26" s="184">
        <f>'TABELA I'!I36</f>
        <v>0</v>
      </c>
      <c r="J26" s="184">
        <f>'TABELA I'!J36</f>
        <v>261</v>
      </c>
      <c r="K26" s="184">
        <f>'TABELA I'!K36</f>
        <v>0</v>
      </c>
      <c r="L26" s="184">
        <f>'TABELA I'!L36</f>
        <v>0</v>
      </c>
      <c r="M26" s="184">
        <f>'TABELA I'!M36</f>
        <v>0</v>
      </c>
      <c r="N26" s="184">
        <f>'TABELA I'!N36</f>
        <v>0</v>
      </c>
      <c r="O26" s="184" t="str">
        <f>'TABELA I'!O36</f>
        <v/>
      </c>
      <c r="P26" s="184" t="str">
        <f>'TABELA I'!P36</f>
        <v/>
      </c>
      <c r="Q26" s="184">
        <f>'TABELA I'!Q36</f>
        <v>0</v>
      </c>
      <c r="R26" s="184">
        <f>'TABELA I'!R36</f>
        <v>0</v>
      </c>
      <c r="S26" s="184" t="str">
        <f>'TABELA I'!S36</f>
        <v/>
      </c>
      <c r="T26" s="184" t="str">
        <f>'TABELA I'!T36</f>
        <v/>
      </c>
    </row>
    <row r="27" spans="1:20" x14ac:dyDescent="0.2">
      <c r="A27" s="184">
        <f>'TABELA I'!$K$1</f>
        <v>2025</v>
      </c>
      <c r="B27" s="184">
        <f>'TABELA I'!$K$2</f>
        <v>0</v>
      </c>
      <c r="C27" s="184">
        <f>'TABELA I'!B37</f>
        <v>0</v>
      </c>
      <c r="D27" s="184">
        <f>'TABELA I'!C37</f>
        <v>0</v>
      </c>
      <c r="E27" s="184">
        <f>'TABELA I'!D37</f>
        <v>0</v>
      </c>
      <c r="F27" s="184">
        <f>'TABELA I'!E37</f>
        <v>0</v>
      </c>
      <c r="G27" s="184">
        <f>'TABELA I'!G37</f>
        <v>0</v>
      </c>
      <c r="H27" s="184">
        <f>'TABELA I'!H37</f>
        <v>0</v>
      </c>
      <c r="I27" s="184">
        <f>'TABELA I'!I37</f>
        <v>0</v>
      </c>
      <c r="J27" s="184">
        <f>'TABELA I'!J37</f>
        <v>261</v>
      </c>
      <c r="K27" s="184">
        <f>'TABELA I'!K37</f>
        <v>0</v>
      </c>
      <c r="L27" s="184">
        <f>'TABELA I'!L37</f>
        <v>0</v>
      </c>
      <c r="M27" s="184">
        <f>'TABELA I'!M37</f>
        <v>0</v>
      </c>
      <c r="N27" s="184">
        <f>'TABELA I'!N37</f>
        <v>0</v>
      </c>
      <c r="O27" s="184" t="str">
        <f>'TABELA I'!O37</f>
        <v/>
      </c>
      <c r="P27" s="184" t="str">
        <f>'TABELA I'!P37</f>
        <v/>
      </c>
      <c r="Q27" s="184">
        <f>'TABELA I'!Q37</f>
        <v>0</v>
      </c>
      <c r="R27" s="184">
        <f>'TABELA I'!R37</f>
        <v>0</v>
      </c>
      <c r="S27" s="184" t="str">
        <f>'TABELA I'!S37</f>
        <v/>
      </c>
      <c r="T27" s="184" t="str">
        <f>'TABELA I'!T37</f>
        <v/>
      </c>
    </row>
    <row r="28" spans="1:20" x14ac:dyDescent="0.2">
      <c r="A28" s="184">
        <f>'TABELA I'!$K$1</f>
        <v>2025</v>
      </c>
      <c r="B28" s="184">
        <f>'TABELA I'!$K$2</f>
        <v>0</v>
      </c>
      <c r="C28" s="184">
        <f>'TABELA I'!B38</f>
        <v>0</v>
      </c>
      <c r="D28" s="184">
        <f>'TABELA I'!C38</f>
        <v>0</v>
      </c>
      <c r="E28" s="184">
        <f>'TABELA I'!D38</f>
        <v>0</v>
      </c>
      <c r="F28" s="184">
        <f>'TABELA I'!E38</f>
        <v>0</v>
      </c>
      <c r="G28" s="184">
        <f>'TABELA I'!G38</f>
        <v>0</v>
      </c>
      <c r="H28" s="184">
        <f>'TABELA I'!H38</f>
        <v>0</v>
      </c>
      <c r="I28" s="184">
        <f>'TABELA I'!I38</f>
        <v>0</v>
      </c>
      <c r="J28" s="184">
        <f>'TABELA I'!J38</f>
        <v>261</v>
      </c>
      <c r="K28" s="184">
        <f>'TABELA I'!K38</f>
        <v>0</v>
      </c>
      <c r="L28" s="184">
        <f>'TABELA I'!L38</f>
        <v>0</v>
      </c>
      <c r="M28" s="184">
        <f>'TABELA I'!M38</f>
        <v>0</v>
      </c>
      <c r="N28" s="184">
        <f>'TABELA I'!N38</f>
        <v>0</v>
      </c>
      <c r="O28" s="184" t="str">
        <f>'TABELA I'!O38</f>
        <v/>
      </c>
      <c r="P28" s="184" t="str">
        <f>'TABELA I'!P38</f>
        <v/>
      </c>
      <c r="Q28" s="184">
        <f>'TABELA I'!Q38</f>
        <v>0</v>
      </c>
      <c r="R28" s="184">
        <f>'TABELA I'!R38</f>
        <v>0</v>
      </c>
      <c r="S28" s="184" t="str">
        <f>'TABELA I'!S38</f>
        <v/>
      </c>
      <c r="T28" s="184" t="str">
        <f>'TABELA I'!T38</f>
        <v/>
      </c>
    </row>
    <row r="29" spans="1:20" x14ac:dyDescent="0.2">
      <c r="A29" s="184">
        <f>'TABELA I'!$K$1</f>
        <v>2025</v>
      </c>
      <c r="B29" s="184">
        <f>'TABELA I'!$K$2</f>
        <v>0</v>
      </c>
      <c r="C29" s="184">
        <f>'TABELA I'!B39</f>
        <v>0</v>
      </c>
      <c r="D29" s="184">
        <f>'TABELA I'!C39</f>
        <v>0</v>
      </c>
      <c r="E29" s="184">
        <f>'TABELA I'!D39</f>
        <v>0</v>
      </c>
      <c r="F29" s="184">
        <f>'TABELA I'!E39</f>
        <v>0</v>
      </c>
      <c r="G29" s="184">
        <f>'TABELA I'!G39</f>
        <v>0</v>
      </c>
      <c r="H29" s="184">
        <f>'TABELA I'!H39</f>
        <v>0</v>
      </c>
      <c r="I29" s="184">
        <f>'TABELA I'!I39</f>
        <v>0</v>
      </c>
      <c r="J29" s="184">
        <f>'TABELA I'!J39</f>
        <v>261</v>
      </c>
      <c r="K29" s="184">
        <f>'TABELA I'!K39</f>
        <v>0</v>
      </c>
      <c r="L29" s="184">
        <f>'TABELA I'!L39</f>
        <v>0</v>
      </c>
      <c r="M29" s="184">
        <f>'TABELA I'!M39</f>
        <v>0</v>
      </c>
      <c r="N29" s="184">
        <f>'TABELA I'!N39</f>
        <v>0</v>
      </c>
      <c r="O29" s="184" t="str">
        <f>'TABELA I'!O39</f>
        <v/>
      </c>
      <c r="P29" s="184" t="str">
        <f>'TABELA I'!P39</f>
        <v/>
      </c>
      <c r="Q29" s="184">
        <f>'TABELA I'!Q39</f>
        <v>0</v>
      </c>
      <c r="R29" s="184">
        <f>'TABELA I'!R39</f>
        <v>0</v>
      </c>
      <c r="S29" s="184" t="str">
        <f>'TABELA I'!S39</f>
        <v/>
      </c>
      <c r="T29" s="184" t="str">
        <f>'TABELA I'!T39</f>
        <v/>
      </c>
    </row>
    <row r="30" spans="1:20" x14ac:dyDescent="0.2">
      <c r="A30" s="184">
        <f>'TABELA I'!$K$1</f>
        <v>2025</v>
      </c>
      <c r="B30" s="184">
        <f>'TABELA I'!$K$2</f>
        <v>0</v>
      </c>
      <c r="C30" s="184">
        <f>'TABELA I'!B40</f>
        <v>0</v>
      </c>
      <c r="D30" s="184">
        <f>'TABELA I'!C40</f>
        <v>0</v>
      </c>
      <c r="E30" s="184">
        <f>'TABELA I'!D40</f>
        <v>0</v>
      </c>
      <c r="F30" s="184">
        <f>'TABELA I'!E40</f>
        <v>0</v>
      </c>
      <c r="G30" s="184">
        <f>'TABELA I'!G40</f>
        <v>0</v>
      </c>
      <c r="H30" s="184">
        <f>'TABELA I'!H40</f>
        <v>0</v>
      </c>
      <c r="I30" s="184">
        <f>'TABELA I'!I40</f>
        <v>0</v>
      </c>
      <c r="J30" s="184">
        <f>'TABELA I'!J40</f>
        <v>261</v>
      </c>
      <c r="K30" s="184">
        <f>'TABELA I'!K40</f>
        <v>0</v>
      </c>
      <c r="L30" s="184">
        <f>'TABELA I'!L40</f>
        <v>0</v>
      </c>
      <c r="M30" s="184">
        <f>'TABELA I'!M40</f>
        <v>0</v>
      </c>
      <c r="N30" s="184">
        <f>'TABELA I'!N40</f>
        <v>0</v>
      </c>
      <c r="O30" s="184" t="str">
        <f>'TABELA I'!O40</f>
        <v/>
      </c>
      <c r="P30" s="184" t="str">
        <f>'TABELA I'!P40</f>
        <v/>
      </c>
      <c r="Q30" s="184">
        <f>'TABELA I'!Q40</f>
        <v>0</v>
      </c>
      <c r="R30" s="184">
        <f>'TABELA I'!R40</f>
        <v>0</v>
      </c>
      <c r="S30" s="184" t="str">
        <f>'TABELA I'!S40</f>
        <v/>
      </c>
      <c r="T30" s="184" t="str">
        <f>'TABELA I'!T40</f>
        <v/>
      </c>
    </row>
    <row r="31" spans="1:20" x14ac:dyDescent="0.2">
      <c r="A31" s="184">
        <f>'TABELA I'!$K$1</f>
        <v>2025</v>
      </c>
      <c r="B31" s="184">
        <f>'TABELA I'!$K$2</f>
        <v>0</v>
      </c>
      <c r="C31" s="184">
        <f>'TABELA I'!B41</f>
        <v>0</v>
      </c>
      <c r="D31" s="184">
        <f>'TABELA I'!C41</f>
        <v>0</v>
      </c>
      <c r="E31" s="184">
        <f>'TABELA I'!D41</f>
        <v>0</v>
      </c>
      <c r="F31" s="184">
        <f>'TABELA I'!E41</f>
        <v>0</v>
      </c>
      <c r="G31" s="184">
        <f>'TABELA I'!G41</f>
        <v>0</v>
      </c>
      <c r="H31" s="184">
        <f>'TABELA I'!H41</f>
        <v>0</v>
      </c>
      <c r="I31" s="184">
        <f>'TABELA I'!I41</f>
        <v>0</v>
      </c>
      <c r="J31" s="184">
        <f>'TABELA I'!J41</f>
        <v>261</v>
      </c>
      <c r="K31" s="184">
        <f>'TABELA I'!K41</f>
        <v>0</v>
      </c>
      <c r="L31" s="184">
        <f>'TABELA I'!L41</f>
        <v>0</v>
      </c>
      <c r="M31" s="184">
        <f>'TABELA I'!M41</f>
        <v>0</v>
      </c>
      <c r="N31" s="184">
        <f>'TABELA I'!N41</f>
        <v>0</v>
      </c>
      <c r="O31" s="184" t="str">
        <f>'TABELA I'!O41</f>
        <v/>
      </c>
      <c r="P31" s="184" t="str">
        <f>'TABELA I'!P41</f>
        <v/>
      </c>
      <c r="Q31" s="184">
        <f>'TABELA I'!Q41</f>
        <v>0</v>
      </c>
      <c r="R31" s="184">
        <f>'TABELA I'!R41</f>
        <v>0</v>
      </c>
      <c r="S31" s="184" t="str">
        <f>'TABELA I'!S41</f>
        <v/>
      </c>
      <c r="T31" s="184" t="str">
        <f>'TABELA I'!T41</f>
        <v/>
      </c>
    </row>
    <row r="32" spans="1:20" x14ac:dyDescent="0.2">
      <c r="A32" s="184">
        <f>'TABELA I'!$K$1</f>
        <v>2025</v>
      </c>
      <c r="B32" s="184">
        <f>'TABELA I'!$K$2</f>
        <v>0</v>
      </c>
      <c r="C32" s="184">
        <f>'TABELA I'!B42</f>
        <v>0</v>
      </c>
      <c r="D32" s="184">
        <f>'TABELA I'!C42</f>
        <v>0</v>
      </c>
      <c r="E32" s="184">
        <f>'TABELA I'!D42</f>
        <v>0</v>
      </c>
      <c r="F32" s="184">
        <f>'TABELA I'!E42</f>
        <v>0</v>
      </c>
      <c r="G32" s="184">
        <f>'TABELA I'!G42</f>
        <v>0</v>
      </c>
      <c r="H32" s="184">
        <f>'TABELA I'!H42</f>
        <v>0</v>
      </c>
      <c r="I32" s="184">
        <f>'TABELA I'!I42</f>
        <v>0</v>
      </c>
      <c r="J32" s="184">
        <f>'TABELA I'!J42</f>
        <v>261</v>
      </c>
      <c r="K32" s="184">
        <f>'TABELA I'!K42</f>
        <v>0</v>
      </c>
      <c r="L32" s="184">
        <f>'TABELA I'!L42</f>
        <v>0</v>
      </c>
      <c r="M32" s="184">
        <f>'TABELA I'!M42</f>
        <v>0</v>
      </c>
      <c r="N32" s="184">
        <f>'TABELA I'!N42</f>
        <v>0</v>
      </c>
      <c r="O32" s="184" t="str">
        <f>'TABELA I'!O42</f>
        <v/>
      </c>
      <c r="P32" s="184" t="str">
        <f>'TABELA I'!P42</f>
        <v/>
      </c>
      <c r="Q32" s="184">
        <f>'TABELA I'!Q42</f>
        <v>0</v>
      </c>
      <c r="R32" s="184">
        <f>'TABELA I'!R42</f>
        <v>0</v>
      </c>
      <c r="S32" s="184" t="str">
        <f>'TABELA I'!S42</f>
        <v/>
      </c>
      <c r="T32" s="184" t="str">
        <f>'TABELA I'!T42</f>
        <v/>
      </c>
    </row>
    <row r="33" spans="1:20" x14ac:dyDescent="0.2">
      <c r="A33" s="184">
        <f>'TABELA I'!$K$1</f>
        <v>2025</v>
      </c>
      <c r="B33" s="184">
        <f>'TABELA I'!$K$2</f>
        <v>0</v>
      </c>
      <c r="C33" s="184">
        <f>'TABELA I'!B43</f>
        <v>0</v>
      </c>
      <c r="D33" s="184">
        <f>'TABELA I'!C43</f>
        <v>0</v>
      </c>
      <c r="E33" s="184">
        <f>'TABELA I'!D43</f>
        <v>0</v>
      </c>
      <c r="F33" s="184">
        <f>'TABELA I'!E43</f>
        <v>0</v>
      </c>
      <c r="G33" s="184">
        <f>'TABELA I'!G43</f>
        <v>0</v>
      </c>
      <c r="H33" s="184">
        <f>'TABELA I'!H43</f>
        <v>0</v>
      </c>
      <c r="I33" s="184">
        <f>'TABELA I'!I43</f>
        <v>0</v>
      </c>
      <c r="J33" s="184">
        <f>'TABELA I'!J43</f>
        <v>261</v>
      </c>
      <c r="K33" s="184">
        <f>'TABELA I'!K43</f>
        <v>0</v>
      </c>
      <c r="L33" s="184">
        <f>'TABELA I'!L43</f>
        <v>0</v>
      </c>
      <c r="M33" s="184">
        <f>'TABELA I'!M43</f>
        <v>0</v>
      </c>
      <c r="N33" s="184">
        <f>'TABELA I'!N43</f>
        <v>0</v>
      </c>
      <c r="O33" s="184" t="str">
        <f>'TABELA I'!O43</f>
        <v/>
      </c>
      <c r="P33" s="184" t="str">
        <f>'TABELA I'!P43</f>
        <v/>
      </c>
      <c r="Q33" s="184">
        <f>'TABELA I'!Q43</f>
        <v>0</v>
      </c>
      <c r="R33" s="184">
        <f>'TABELA I'!R43</f>
        <v>0</v>
      </c>
      <c r="S33" s="184" t="str">
        <f>'TABELA I'!S43</f>
        <v/>
      </c>
      <c r="T33" s="184" t="str">
        <f>'TABELA I'!T43</f>
        <v/>
      </c>
    </row>
    <row r="34" spans="1:20" x14ac:dyDescent="0.2">
      <c r="A34" s="184">
        <f>'TABELA I'!$K$1</f>
        <v>2025</v>
      </c>
      <c r="B34" s="184">
        <f>'TABELA I'!$K$2</f>
        <v>0</v>
      </c>
      <c r="C34" s="184">
        <f>'TABELA I'!B44</f>
        <v>0</v>
      </c>
      <c r="D34" s="184">
        <f>'TABELA I'!C44</f>
        <v>0</v>
      </c>
      <c r="E34" s="184">
        <f>'TABELA I'!D44</f>
        <v>0</v>
      </c>
      <c r="F34" s="184">
        <f>'TABELA I'!E44</f>
        <v>0</v>
      </c>
      <c r="G34" s="184">
        <f>'TABELA I'!G44</f>
        <v>0</v>
      </c>
      <c r="H34" s="184">
        <f>'TABELA I'!H44</f>
        <v>0</v>
      </c>
      <c r="I34" s="184">
        <f>'TABELA I'!I44</f>
        <v>0</v>
      </c>
      <c r="J34" s="184">
        <f>'TABELA I'!J44</f>
        <v>261</v>
      </c>
      <c r="K34" s="184">
        <f>'TABELA I'!K44</f>
        <v>0</v>
      </c>
      <c r="L34" s="184">
        <f>'TABELA I'!L44</f>
        <v>0</v>
      </c>
      <c r="M34" s="184">
        <f>'TABELA I'!M44</f>
        <v>0</v>
      </c>
      <c r="N34" s="184">
        <f>'TABELA I'!N44</f>
        <v>0</v>
      </c>
      <c r="O34" s="184" t="str">
        <f>'TABELA I'!O44</f>
        <v/>
      </c>
      <c r="P34" s="184" t="str">
        <f>'TABELA I'!P44</f>
        <v/>
      </c>
      <c r="Q34" s="184">
        <f>'TABELA I'!Q44</f>
        <v>0</v>
      </c>
      <c r="R34" s="184">
        <f>'TABELA I'!R44</f>
        <v>0</v>
      </c>
      <c r="S34" s="184" t="str">
        <f>'TABELA I'!S44</f>
        <v/>
      </c>
      <c r="T34" s="184" t="str">
        <f>'TABELA I'!T44</f>
        <v/>
      </c>
    </row>
    <row r="35" spans="1:20" x14ac:dyDescent="0.2">
      <c r="A35" s="184">
        <f>'TABELA I'!$K$1</f>
        <v>2025</v>
      </c>
      <c r="B35" s="184">
        <f>'TABELA I'!$K$2</f>
        <v>0</v>
      </c>
      <c r="C35" s="184">
        <f>'TABELA I'!B45</f>
        <v>0</v>
      </c>
      <c r="D35" s="184">
        <f>'TABELA I'!C45</f>
        <v>0</v>
      </c>
      <c r="E35" s="184">
        <f>'TABELA I'!D45</f>
        <v>0</v>
      </c>
      <c r="F35" s="184">
        <f>'TABELA I'!E45</f>
        <v>0</v>
      </c>
      <c r="G35" s="184">
        <f>'TABELA I'!G45</f>
        <v>0</v>
      </c>
      <c r="H35" s="184">
        <f>'TABELA I'!H45</f>
        <v>0</v>
      </c>
      <c r="I35" s="184">
        <f>'TABELA I'!I45</f>
        <v>0</v>
      </c>
      <c r="J35" s="184">
        <f>'TABELA I'!J45</f>
        <v>261</v>
      </c>
      <c r="K35" s="184">
        <f>'TABELA I'!K45</f>
        <v>0</v>
      </c>
      <c r="L35" s="184">
        <f>'TABELA I'!L45</f>
        <v>0</v>
      </c>
      <c r="M35" s="184">
        <f>'TABELA I'!M45</f>
        <v>0</v>
      </c>
      <c r="N35" s="184">
        <f>'TABELA I'!N45</f>
        <v>0</v>
      </c>
      <c r="O35" s="184" t="str">
        <f>'TABELA I'!O45</f>
        <v/>
      </c>
      <c r="P35" s="184" t="str">
        <f>'TABELA I'!P45</f>
        <v/>
      </c>
      <c r="Q35" s="184">
        <f>'TABELA I'!Q45</f>
        <v>0</v>
      </c>
      <c r="R35" s="184">
        <f>'TABELA I'!R45</f>
        <v>0</v>
      </c>
      <c r="S35" s="184" t="str">
        <f>'TABELA I'!S45</f>
        <v/>
      </c>
      <c r="T35" s="184" t="str">
        <f>'TABELA I'!T45</f>
        <v/>
      </c>
    </row>
    <row r="36" spans="1:20" x14ac:dyDescent="0.2">
      <c r="A36" s="184">
        <f>'TABELA I'!$K$1</f>
        <v>2025</v>
      </c>
      <c r="B36" s="184">
        <f>'TABELA I'!$K$2</f>
        <v>0</v>
      </c>
      <c r="C36" s="184">
        <f>'TABELA I'!B46</f>
        <v>0</v>
      </c>
      <c r="D36" s="184">
        <f>'TABELA I'!C46</f>
        <v>0</v>
      </c>
      <c r="E36" s="184">
        <f>'TABELA I'!D46</f>
        <v>0</v>
      </c>
      <c r="F36" s="184">
        <f>'TABELA I'!E46</f>
        <v>0</v>
      </c>
      <c r="G36" s="184">
        <f>'TABELA I'!G46</f>
        <v>0</v>
      </c>
      <c r="H36" s="184">
        <f>'TABELA I'!H46</f>
        <v>0</v>
      </c>
      <c r="I36" s="184">
        <f>'TABELA I'!I46</f>
        <v>0</v>
      </c>
      <c r="J36" s="184">
        <f>'TABELA I'!J46</f>
        <v>261</v>
      </c>
      <c r="K36" s="184">
        <f>'TABELA I'!K46</f>
        <v>0</v>
      </c>
      <c r="L36" s="184">
        <f>'TABELA I'!L46</f>
        <v>0</v>
      </c>
      <c r="M36" s="184">
        <f>'TABELA I'!M46</f>
        <v>0</v>
      </c>
      <c r="N36" s="184">
        <f>'TABELA I'!N46</f>
        <v>0</v>
      </c>
      <c r="O36" s="184" t="str">
        <f>'TABELA I'!O46</f>
        <v/>
      </c>
      <c r="P36" s="184" t="str">
        <f>'TABELA I'!P46</f>
        <v/>
      </c>
      <c r="Q36" s="184">
        <f>'TABELA I'!Q46</f>
        <v>0</v>
      </c>
      <c r="R36" s="184">
        <f>'TABELA I'!R46</f>
        <v>0</v>
      </c>
      <c r="S36" s="184" t="str">
        <f>'TABELA I'!S46</f>
        <v/>
      </c>
      <c r="T36" s="184" t="str">
        <f>'TABELA I'!T46</f>
        <v/>
      </c>
    </row>
    <row r="37" spans="1:20" x14ac:dyDescent="0.2">
      <c r="A37" s="184">
        <f>'TABELA I'!$K$1</f>
        <v>2025</v>
      </c>
      <c r="B37" s="184">
        <f>'TABELA I'!$K$2</f>
        <v>0</v>
      </c>
      <c r="C37" s="184">
        <f>'TABELA I'!B47</f>
        <v>0</v>
      </c>
      <c r="D37" s="184">
        <f>'TABELA I'!C47</f>
        <v>0</v>
      </c>
      <c r="E37" s="184">
        <f>'TABELA I'!D47</f>
        <v>0</v>
      </c>
      <c r="F37" s="184">
        <f>'TABELA I'!E47</f>
        <v>0</v>
      </c>
      <c r="G37" s="184">
        <f>'TABELA I'!G47</f>
        <v>0</v>
      </c>
      <c r="H37" s="184">
        <f>'TABELA I'!H47</f>
        <v>0</v>
      </c>
      <c r="I37" s="184">
        <f>'TABELA I'!I47</f>
        <v>0</v>
      </c>
      <c r="J37" s="184">
        <f>'TABELA I'!J47</f>
        <v>261</v>
      </c>
      <c r="K37" s="184">
        <f>'TABELA I'!K47</f>
        <v>0</v>
      </c>
      <c r="L37" s="184">
        <f>'TABELA I'!L47</f>
        <v>0</v>
      </c>
      <c r="M37" s="184">
        <f>'TABELA I'!M47</f>
        <v>0</v>
      </c>
      <c r="N37" s="184">
        <f>'TABELA I'!N47</f>
        <v>0</v>
      </c>
      <c r="O37" s="184" t="str">
        <f>'TABELA I'!O47</f>
        <v/>
      </c>
      <c r="P37" s="184" t="str">
        <f>'TABELA I'!P47</f>
        <v/>
      </c>
      <c r="Q37" s="184">
        <f>'TABELA I'!Q47</f>
        <v>0</v>
      </c>
      <c r="R37" s="184">
        <f>'TABELA I'!R47</f>
        <v>0</v>
      </c>
      <c r="S37" s="184" t="str">
        <f>'TABELA I'!S47</f>
        <v/>
      </c>
      <c r="T37" s="184" t="str">
        <f>'TABELA I'!T47</f>
        <v/>
      </c>
    </row>
    <row r="38" spans="1:20" x14ac:dyDescent="0.2">
      <c r="A38" s="184">
        <f>'TABELA I'!$K$1</f>
        <v>2025</v>
      </c>
      <c r="B38" s="184">
        <f>'TABELA I'!$K$2</f>
        <v>0</v>
      </c>
      <c r="C38" s="184">
        <f>'TABELA I'!B48</f>
        <v>0</v>
      </c>
      <c r="D38" s="184">
        <f>'TABELA I'!C48</f>
        <v>0</v>
      </c>
      <c r="E38" s="184">
        <f>'TABELA I'!D48</f>
        <v>0</v>
      </c>
      <c r="F38" s="184">
        <f>'TABELA I'!E48</f>
        <v>0</v>
      </c>
      <c r="G38" s="184">
        <f>'TABELA I'!G48</f>
        <v>0</v>
      </c>
      <c r="H38" s="184">
        <f>'TABELA I'!H48</f>
        <v>0</v>
      </c>
      <c r="I38" s="184">
        <f>'TABELA I'!I48</f>
        <v>0</v>
      </c>
      <c r="J38" s="184">
        <f>'TABELA I'!J48</f>
        <v>261</v>
      </c>
      <c r="K38" s="184">
        <f>'TABELA I'!K48</f>
        <v>0</v>
      </c>
      <c r="L38" s="184">
        <f>'TABELA I'!L48</f>
        <v>0</v>
      </c>
      <c r="M38" s="184">
        <f>'TABELA I'!M48</f>
        <v>0</v>
      </c>
      <c r="N38" s="184">
        <f>'TABELA I'!N48</f>
        <v>0</v>
      </c>
      <c r="O38" s="184" t="str">
        <f>'TABELA I'!O48</f>
        <v/>
      </c>
      <c r="P38" s="184" t="str">
        <f>'TABELA I'!P48</f>
        <v/>
      </c>
      <c r="Q38" s="184">
        <f>'TABELA I'!Q48</f>
        <v>0</v>
      </c>
      <c r="R38" s="184">
        <f>'TABELA I'!R48</f>
        <v>0</v>
      </c>
      <c r="S38" s="184" t="str">
        <f>'TABELA I'!S48</f>
        <v/>
      </c>
      <c r="T38" s="184" t="str">
        <f>'TABELA I'!T48</f>
        <v/>
      </c>
    </row>
    <row r="39" spans="1:20" x14ac:dyDescent="0.2">
      <c r="A39" s="184">
        <f>'TABELA I'!$K$1</f>
        <v>2025</v>
      </c>
      <c r="B39" s="184">
        <f>'TABELA I'!$K$2</f>
        <v>0</v>
      </c>
      <c r="C39" s="184">
        <f>'TABELA I'!B49</f>
        <v>0</v>
      </c>
      <c r="D39" s="184">
        <f>'TABELA I'!C49</f>
        <v>0</v>
      </c>
      <c r="E39" s="184">
        <f>'TABELA I'!D49</f>
        <v>0</v>
      </c>
      <c r="F39" s="184">
        <f>'TABELA I'!E49</f>
        <v>0</v>
      </c>
      <c r="G39" s="184">
        <f>'TABELA I'!G49</f>
        <v>0</v>
      </c>
      <c r="H39" s="184">
        <f>'TABELA I'!H49</f>
        <v>0</v>
      </c>
      <c r="I39" s="184">
        <f>'TABELA I'!I49</f>
        <v>0</v>
      </c>
      <c r="J39" s="184">
        <f>'TABELA I'!J49</f>
        <v>261</v>
      </c>
      <c r="K39" s="184">
        <f>'TABELA I'!K49</f>
        <v>0</v>
      </c>
      <c r="L39" s="184">
        <f>'TABELA I'!L49</f>
        <v>0</v>
      </c>
      <c r="M39" s="184">
        <f>'TABELA I'!M49</f>
        <v>0</v>
      </c>
      <c r="N39" s="184">
        <f>'TABELA I'!N49</f>
        <v>0</v>
      </c>
      <c r="O39" s="184" t="str">
        <f>'TABELA I'!O49</f>
        <v/>
      </c>
      <c r="P39" s="184" t="str">
        <f>'TABELA I'!P49</f>
        <v/>
      </c>
      <c r="Q39" s="184">
        <f>'TABELA I'!Q49</f>
        <v>0</v>
      </c>
      <c r="R39" s="184">
        <f>'TABELA I'!R49</f>
        <v>0</v>
      </c>
      <c r="S39" s="184" t="str">
        <f>'TABELA I'!S49</f>
        <v/>
      </c>
      <c r="T39" s="184" t="str">
        <f>'TABELA I'!T49</f>
        <v/>
      </c>
    </row>
    <row r="40" spans="1:20" x14ac:dyDescent="0.2">
      <c r="A40" s="184">
        <f>'TABELA I'!$K$1</f>
        <v>2025</v>
      </c>
      <c r="B40" s="184">
        <f>'TABELA I'!$K$2</f>
        <v>0</v>
      </c>
      <c r="C40" s="184">
        <f>'TABELA I'!B50</f>
        <v>0</v>
      </c>
      <c r="D40" s="184">
        <f>'TABELA I'!C50</f>
        <v>0</v>
      </c>
      <c r="E40" s="184">
        <f>'TABELA I'!D50</f>
        <v>0</v>
      </c>
      <c r="F40" s="184">
        <f>'TABELA I'!E50</f>
        <v>0</v>
      </c>
      <c r="G40" s="184">
        <f>'TABELA I'!G50</f>
        <v>0</v>
      </c>
      <c r="H40" s="184">
        <f>'TABELA I'!H50</f>
        <v>0</v>
      </c>
      <c r="I40" s="184">
        <f>'TABELA I'!I50</f>
        <v>0</v>
      </c>
      <c r="J40" s="184">
        <f>'TABELA I'!J50</f>
        <v>261</v>
      </c>
      <c r="K40" s="184">
        <f>'TABELA I'!K50</f>
        <v>0</v>
      </c>
      <c r="L40" s="184">
        <f>'TABELA I'!L50</f>
        <v>0</v>
      </c>
      <c r="M40" s="184">
        <f>'TABELA I'!M50</f>
        <v>0</v>
      </c>
      <c r="N40" s="184">
        <f>'TABELA I'!N50</f>
        <v>0</v>
      </c>
      <c r="O40" s="184" t="str">
        <f>'TABELA I'!O50</f>
        <v/>
      </c>
      <c r="P40" s="184" t="str">
        <f>'TABELA I'!P50</f>
        <v/>
      </c>
      <c r="Q40" s="184">
        <f>'TABELA I'!Q50</f>
        <v>0</v>
      </c>
      <c r="R40" s="184">
        <f>'TABELA I'!R50</f>
        <v>0</v>
      </c>
      <c r="S40" s="184" t="str">
        <f>'TABELA I'!S50</f>
        <v/>
      </c>
      <c r="T40" s="184" t="str">
        <f>'TABELA I'!T50</f>
        <v/>
      </c>
    </row>
    <row r="41" spans="1:20" x14ac:dyDescent="0.2">
      <c r="A41" s="184">
        <f>'TABELA I'!$K$1</f>
        <v>2025</v>
      </c>
      <c r="B41" s="184">
        <f>'TABELA I'!$K$2</f>
        <v>0</v>
      </c>
      <c r="C41" s="184">
        <f>'TABELA I'!B51</f>
        <v>0</v>
      </c>
      <c r="D41" s="184">
        <f>'TABELA I'!C51</f>
        <v>0</v>
      </c>
      <c r="E41" s="184">
        <f>'TABELA I'!D51</f>
        <v>0</v>
      </c>
      <c r="F41" s="184">
        <f>'TABELA I'!E51</f>
        <v>0</v>
      </c>
      <c r="G41" s="184">
        <f>'TABELA I'!G51</f>
        <v>0</v>
      </c>
      <c r="H41" s="184">
        <f>'TABELA I'!H51</f>
        <v>0</v>
      </c>
      <c r="I41" s="184">
        <f>'TABELA I'!I51</f>
        <v>0</v>
      </c>
      <c r="J41" s="184">
        <f>'TABELA I'!J51</f>
        <v>261</v>
      </c>
      <c r="K41" s="184">
        <f>'TABELA I'!K51</f>
        <v>0</v>
      </c>
      <c r="L41" s="184">
        <f>'TABELA I'!L51</f>
        <v>0</v>
      </c>
      <c r="M41" s="184">
        <f>'TABELA I'!M51</f>
        <v>0</v>
      </c>
      <c r="N41" s="184">
        <f>'TABELA I'!N51</f>
        <v>0</v>
      </c>
      <c r="O41" s="184" t="str">
        <f>'TABELA I'!O51</f>
        <v/>
      </c>
      <c r="P41" s="184" t="str">
        <f>'TABELA I'!P51</f>
        <v/>
      </c>
      <c r="Q41" s="184">
        <f>'TABELA I'!Q51</f>
        <v>0</v>
      </c>
      <c r="R41" s="184">
        <f>'TABELA I'!R51</f>
        <v>0</v>
      </c>
      <c r="S41" s="184" t="str">
        <f>'TABELA I'!S51</f>
        <v/>
      </c>
      <c r="T41" s="184" t="str">
        <f>'TABELA I'!T51</f>
        <v/>
      </c>
    </row>
    <row r="42" spans="1:20" x14ac:dyDescent="0.2">
      <c r="A42" s="184">
        <f>'TABELA I'!$K$1</f>
        <v>2025</v>
      </c>
      <c r="B42" s="184">
        <f>'TABELA I'!$K$2</f>
        <v>0</v>
      </c>
      <c r="C42" s="184">
        <f>'TABELA I'!B52</f>
        <v>0</v>
      </c>
      <c r="D42" s="184">
        <f>'TABELA I'!C52</f>
        <v>0</v>
      </c>
      <c r="E42" s="184">
        <f>'TABELA I'!D52</f>
        <v>0</v>
      </c>
      <c r="F42" s="184">
        <f>'TABELA I'!E52</f>
        <v>0</v>
      </c>
      <c r="G42" s="184">
        <f>'TABELA I'!G52</f>
        <v>0</v>
      </c>
      <c r="H42" s="184">
        <f>'TABELA I'!H52</f>
        <v>0</v>
      </c>
      <c r="I42" s="184">
        <f>'TABELA I'!I52</f>
        <v>0</v>
      </c>
      <c r="J42" s="184">
        <f>'TABELA I'!J52</f>
        <v>261</v>
      </c>
      <c r="K42" s="184">
        <f>'TABELA I'!K52</f>
        <v>0</v>
      </c>
      <c r="L42" s="184">
        <f>'TABELA I'!L52</f>
        <v>0</v>
      </c>
      <c r="M42" s="184">
        <f>'TABELA I'!M52</f>
        <v>0</v>
      </c>
      <c r="N42" s="184">
        <f>'TABELA I'!N52</f>
        <v>0</v>
      </c>
      <c r="O42" s="184" t="str">
        <f>'TABELA I'!O52</f>
        <v/>
      </c>
      <c r="P42" s="184" t="str">
        <f>'TABELA I'!P52</f>
        <v/>
      </c>
      <c r="Q42" s="184">
        <f>'TABELA I'!Q52</f>
        <v>0</v>
      </c>
      <c r="R42" s="184">
        <f>'TABELA I'!R52</f>
        <v>0</v>
      </c>
      <c r="S42" s="184" t="str">
        <f>'TABELA I'!S52</f>
        <v/>
      </c>
      <c r="T42" s="184" t="str">
        <f>'TABELA I'!T52</f>
        <v/>
      </c>
    </row>
    <row r="43" spans="1:20" x14ac:dyDescent="0.2">
      <c r="A43" s="184">
        <f>'TABELA I'!$K$1</f>
        <v>2025</v>
      </c>
      <c r="B43" s="184">
        <f>'TABELA I'!$K$2</f>
        <v>0</v>
      </c>
      <c r="C43" s="184">
        <f>'TABELA I'!B53</f>
        <v>0</v>
      </c>
      <c r="D43" s="184">
        <f>'TABELA I'!C53</f>
        <v>0</v>
      </c>
      <c r="E43" s="184">
        <f>'TABELA I'!D53</f>
        <v>0</v>
      </c>
      <c r="F43" s="184">
        <f>'TABELA I'!E53</f>
        <v>0</v>
      </c>
      <c r="G43" s="184">
        <f>'TABELA I'!G53</f>
        <v>0</v>
      </c>
      <c r="H43" s="184">
        <f>'TABELA I'!H53</f>
        <v>0</v>
      </c>
      <c r="I43" s="184">
        <f>'TABELA I'!I53</f>
        <v>0</v>
      </c>
      <c r="J43" s="184">
        <f>'TABELA I'!J53</f>
        <v>261</v>
      </c>
      <c r="K43" s="184">
        <f>'TABELA I'!K53</f>
        <v>0</v>
      </c>
      <c r="L43" s="184">
        <f>'TABELA I'!L53</f>
        <v>0</v>
      </c>
      <c r="M43" s="184">
        <f>'TABELA I'!M53</f>
        <v>0</v>
      </c>
      <c r="N43" s="184">
        <f>'TABELA I'!N53</f>
        <v>0</v>
      </c>
      <c r="O43" s="184" t="str">
        <f>'TABELA I'!O53</f>
        <v/>
      </c>
      <c r="P43" s="184" t="str">
        <f>'TABELA I'!P53</f>
        <v/>
      </c>
      <c r="Q43" s="184">
        <f>'TABELA I'!Q53</f>
        <v>0</v>
      </c>
      <c r="R43" s="184">
        <f>'TABELA I'!R53</f>
        <v>0</v>
      </c>
      <c r="S43" s="184" t="str">
        <f>'TABELA I'!S53</f>
        <v/>
      </c>
      <c r="T43" s="184" t="str">
        <f>'TABELA I'!T53</f>
        <v/>
      </c>
    </row>
    <row r="44" spans="1:20" x14ac:dyDescent="0.2">
      <c r="A44" s="184">
        <f>'TABELA I'!$K$1</f>
        <v>2025</v>
      </c>
      <c r="B44" s="184">
        <f>'TABELA I'!$K$2</f>
        <v>0</v>
      </c>
      <c r="C44" s="184">
        <f>'TABELA I'!B54</f>
        <v>0</v>
      </c>
      <c r="D44" s="184">
        <f>'TABELA I'!C54</f>
        <v>0</v>
      </c>
      <c r="E44" s="184">
        <f>'TABELA I'!D54</f>
        <v>0</v>
      </c>
      <c r="F44" s="184">
        <f>'TABELA I'!E54</f>
        <v>0</v>
      </c>
      <c r="G44" s="184">
        <f>'TABELA I'!G54</f>
        <v>0</v>
      </c>
      <c r="H44" s="184">
        <f>'TABELA I'!H54</f>
        <v>0</v>
      </c>
      <c r="I44" s="184">
        <f>'TABELA I'!I54</f>
        <v>0</v>
      </c>
      <c r="J44" s="184">
        <f>'TABELA I'!J54</f>
        <v>261</v>
      </c>
      <c r="K44" s="184">
        <f>'TABELA I'!K54</f>
        <v>0</v>
      </c>
      <c r="L44" s="184">
        <f>'TABELA I'!L54</f>
        <v>0</v>
      </c>
      <c r="M44" s="184">
        <f>'TABELA I'!M54</f>
        <v>0</v>
      </c>
      <c r="N44" s="184">
        <f>'TABELA I'!N54</f>
        <v>0</v>
      </c>
      <c r="O44" s="184" t="str">
        <f>'TABELA I'!O54</f>
        <v/>
      </c>
      <c r="P44" s="184" t="str">
        <f>'TABELA I'!P54</f>
        <v/>
      </c>
      <c r="Q44" s="184">
        <f>'TABELA I'!Q54</f>
        <v>0</v>
      </c>
      <c r="R44" s="184">
        <f>'TABELA I'!R54</f>
        <v>0</v>
      </c>
      <c r="S44" s="184" t="str">
        <f>'TABELA I'!S54</f>
        <v/>
      </c>
      <c r="T44" s="184" t="str">
        <f>'TABELA I'!T54</f>
        <v/>
      </c>
    </row>
    <row r="45" spans="1:20" x14ac:dyDescent="0.2">
      <c r="A45" s="184">
        <f>'TABELA I'!$K$1</f>
        <v>2025</v>
      </c>
      <c r="B45" s="184">
        <f>'TABELA I'!$K$2</f>
        <v>0</v>
      </c>
      <c r="C45" s="184">
        <f>'TABELA I'!B55</f>
        <v>0</v>
      </c>
      <c r="D45" s="184">
        <f>'TABELA I'!C55</f>
        <v>0</v>
      </c>
      <c r="E45" s="184">
        <f>'TABELA I'!D55</f>
        <v>0</v>
      </c>
      <c r="F45" s="184">
        <f>'TABELA I'!E55</f>
        <v>0</v>
      </c>
      <c r="G45" s="184">
        <f>'TABELA I'!G55</f>
        <v>0</v>
      </c>
      <c r="H45" s="184">
        <f>'TABELA I'!H55</f>
        <v>0</v>
      </c>
      <c r="I45" s="184">
        <f>'TABELA I'!I55</f>
        <v>0</v>
      </c>
      <c r="J45" s="184">
        <f>'TABELA I'!J55</f>
        <v>261</v>
      </c>
      <c r="K45" s="184">
        <f>'TABELA I'!K55</f>
        <v>0</v>
      </c>
      <c r="L45" s="184">
        <f>'TABELA I'!L55</f>
        <v>0</v>
      </c>
      <c r="M45" s="184">
        <f>'TABELA I'!M55</f>
        <v>0</v>
      </c>
      <c r="N45" s="184">
        <f>'TABELA I'!N55</f>
        <v>0</v>
      </c>
      <c r="O45" s="184" t="str">
        <f>'TABELA I'!O55</f>
        <v/>
      </c>
      <c r="P45" s="184" t="str">
        <f>'TABELA I'!P55</f>
        <v/>
      </c>
      <c r="Q45" s="184">
        <f>'TABELA I'!Q55</f>
        <v>0</v>
      </c>
      <c r="R45" s="184">
        <f>'TABELA I'!R55</f>
        <v>0</v>
      </c>
      <c r="S45" s="184" t="str">
        <f>'TABELA I'!S55</f>
        <v/>
      </c>
      <c r="T45" s="184" t="str">
        <f>'TABELA I'!T55</f>
        <v/>
      </c>
    </row>
    <row r="46" spans="1:20" x14ac:dyDescent="0.2">
      <c r="A46" s="184">
        <f>'TABELA I'!$K$1</f>
        <v>2025</v>
      </c>
      <c r="B46" s="184">
        <f>'TABELA I'!$K$2</f>
        <v>0</v>
      </c>
      <c r="C46" s="184">
        <f>'TABELA I'!B56</f>
        <v>0</v>
      </c>
      <c r="D46" s="184">
        <f>'TABELA I'!C56</f>
        <v>0</v>
      </c>
      <c r="E46" s="184">
        <f>'TABELA I'!D56</f>
        <v>0</v>
      </c>
      <c r="F46" s="184">
        <f>'TABELA I'!E56</f>
        <v>0</v>
      </c>
      <c r="G46" s="184">
        <f>'TABELA I'!G56</f>
        <v>0</v>
      </c>
      <c r="H46" s="184">
        <f>'TABELA I'!H56</f>
        <v>0</v>
      </c>
      <c r="I46" s="184">
        <f>'TABELA I'!I56</f>
        <v>0</v>
      </c>
      <c r="J46" s="184">
        <f>'TABELA I'!J56</f>
        <v>261</v>
      </c>
      <c r="K46" s="184">
        <f>'TABELA I'!K56</f>
        <v>0</v>
      </c>
      <c r="L46" s="184">
        <f>'TABELA I'!L56</f>
        <v>0</v>
      </c>
      <c r="M46" s="184">
        <f>'TABELA I'!M56</f>
        <v>0</v>
      </c>
      <c r="N46" s="184">
        <f>'TABELA I'!N56</f>
        <v>0</v>
      </c>
      <c r="O46" s="184" t="str">
        <f>'TABELA I'!O56</f>
        <v/>
      </c>
      <c r="P46" s="184" t="str">
        <f>'TABELA I'!P56</f>
        <v/>
      </c>
      <c r="Q46" s="184">
        <f>'TABELA I'!Q56</f>
        <v>0</v>
      </c>
      <c r="R46" s="184">
        <f>'TABELA I'!R56</f>
        <v>0</v>
      </c>
      <c r="S46" s="184" t="str">
        <f>'TABELA I'!S56</f>
        <v/>
      </c>
      <c r="T46" s="184" t="str">
        <f>'TABELA I'!T56</f>
        <v/>
      </c>
    </row>
    <row r="47" spans="1:20" x14ac:dyDescent="0.2">
      <c r="A47" s="184">
        <f>'TABELA I'!$K$1</f>
        <v>2025</v>
      </c>
      <c r="B47" s="184">
        <f>'TABELA I'!$K$2</f>
        <v>0</v>
      </c>
      <c r="C47" s="184">
        <f>'TABELA I'!B57</f>
        <v>0</v>
      </c>
      <c r="D47" s="184">
        <f>'TABELA I'!C57</f>
        <v>0</v>
      </c>
      <c r="E47" s="184">
        <f>'TABELA I'!D57</f>
        <v>0</v>
      </c>
      <c r="F47" s="184">
        <f>'TABELA I'!E57</f>
        <v>0</v>
      </c>
      <c r="G47" s="184">
        <f>'TABELA I'!G57</f>
        <v>0</v>
      </c>
      <c r="H47" s="184">
        <f>'TABELA I'!H57</f>
        <v>0</v>
      </c>
      <c r="I47" s="184">
        <f>'TABELA I'!I57</f>
        <v>0</v>
      </c>
      <c r="J47" s="184">
        <f>'TABELA I'!J57</f>
        <v>261</v>
      </c>
      <c r="K47" s="184">
        <f>'TABELA I'!K57</f>
        <v>0</v>
      </c>
      <c r="L47" s="184">
        <f>'TABELA I'!L57</f>
        <v>0</v>
      </c>
      <c r="M47" s="184">
        <f>'TABELA I'!M57</f>
        <v>0</v>
      </c>
      <c r="N47" s="184">
        <f>'TABELA I'!N57</f>
        <v>0</v>
      </c>
      <c r="O47" s="184" t="str">
        <f>'TABELA I'!O57</f>
        <v/>
      </c>
      <c r="P47" s="184" t="str">
        <f>'TABELA I'!P57</f>
        <v/>
      </c>
      <c r="Q47" s="184">
        <f>'TABELA I'!Q57</f>
        <v>0</v>
      </c>
      <c r="R47" s="184">
        <f>'TABELA I'!R57</f>
        <v>0</v>
      </c>
      <c r="S47" s="184" t="str">
        <f>'TABELA I'!S57</f>
        <v/>
      </c>
      <c r="T47" s="184" t="str">
        <f>'TABELA I'!T57</f>
        <v/>
      </c>
    </row>
    <row r="48" spans="1:20" x14ac:dyDescent="0.2">
      <c r="A48" s="184">
        <f>'TABELA I'!$K$1</f>
        <v>2025</v>
      </c>
      <c r="B48" s="184">
        <f>'TABELA I'!$K$2</f>
        <v>0</v>
      </c>
      <c r="C48" s="184">
        <f>'TABELA I'!B58</f>
        <v>0</v>
      </c>
      <c r="D48" s="184">
        <f>'TABELA I'!C58</f>
        <v>0</v>
      </c>
      <c r="E48" s="184">
        <f>'TABELA I'!D58</f>
        <v>0</v>
      </c>
      <c r="F48" s="184">
        <f>'TABELA I'!E58</f>
        <v>0</v>
      </c>
      <c r="G48" s="184">
        <f>'TABELA I'!G58</f>
        <v>0</v>
      </c>
      <c r="H48" s="184">
        <f>'TABELA I'!H58</f>
        <v>0</v>
      </c>
      <c r="I48" s="184">
        <f>'TABELA I'!I58</f>
        <v>0</v>
      </c>
      <c r="J48" s="184">
        <f>'TABELA I'!J58</f>
        <v>261</v>
      </c>
      <c r="K48" s="184">
        <f>'TABELA I'!K58</f>
        <v>0</v>
      </c>
      <c r="L48" s="184">
        <f>'TABELA I'!L58</f>
        <v>0</v>
      </c>
      <c r="M48" s="184">
        <f>'TABELA I'!M58</f>
        <v>0</v>
      </c>
      <c r="N48" s="184">
        <f>'TABELA I'!N58</f>
        <v>0</v>
      </c>
      <c r="O48" s="184" t="str">
        <f>'TABELA I'!O58</f>
        <v/>
      </c>
      <c r="P48" s="184" t="str">
        <f>'TABELA I'!P58</f>
        <v/>
      </c>
      <c r="Q48" s="184">
        <f>'TABELA I'!Q58</f>
        <v>0</v>
      </c>
      <c r="R48" s="184">
        <f>'TABELA I'!R58</f>
        <v>0</v>
      </c>
      <c r="S48" s="184" t="str">
        <f>'TABELA I'!S58</f>
        <v/>
      </c>
      <c r="T48" s="184" t="str">
        <f>'TABELA I'!T58</f>
        <v/>
      </c>
    </row>
    <row r="49" spans="1:20" x14ac:dyDescent="0.2">
      <c r="A49" s="184">
        <f>'TABELA I'!$K$1</f>
        <v>2025</v>
      </c>
      <c r="B49" s="184">
        <f>'TABELA I'!$K$2</f>
        <v>0</v>
      </c>
      <c r="C49" s="184">
        <f>'TABELA I'!B59</f>
        <v>0</v>
      </c>
      <c r="D49" s="184">
        <f>'TABELA I'!C59</f>
        <v>0</v>
      </c>
      <c r="E49" s="184">
        <f>'TABELA I'!D59</f>
        <v>0</v>
      </c>
      <c r="F49" s="184">
        <f>'TABELA I'!E59</f>
        <v>0</v>
      </c>
      <c r="G49" s="184">
        <f>'TABELA I'!G59</f>
        <v>0</v>
      </c>
      <c r="H49" s="184">
        <f>'TABELA I'!H59</f>
        <v>0</v>
      </c>
      <c r="I49" s="184">
        <f>'TABELA I'!I59</f>
        <v>0</v>
      </c>
      <c r="J49" s="184">
        <f>'TABELA I'!J59</f>
        <v>261</v>
      </c>
      <c r="K49" s="184">
        <f>'TABELA I'!K59</f>
        <v>0</v>
      </c>
      <c r="L49" s="184">
        <f>'TABELA I'!L59</f>
        <v>0</v>
      </c>
      <c r="M49" s="184">
        <f>'TABELA I'!M59</f>
        <v>0</v>
      </c>
      <c r="N49" s="184">
        <f>'TABELA I'!N59</f>
        <v>0</v>
      </c>
      <c r="O49" s="184" t="str">
        <f>'TABELA I'!O59</f>
        <v/>
      </c>
      <c r="P49" s="184" t="str">
        <f>'TABELA I'!P59</f>
        <v/>
      </c>
      <c r="Q49" s="184">
        <f>'TABELA I'!Q59</f>
        <v>0</v>
      </c>
      <c r="R49" s="184">
        <f>'TABELA I'!R59</f>
        <v>0</v>
      </c>
      <c r="S49" s="184" t="str">
        <f>'TABELA I'!S59</f>
        <v/>
      </c>
      <c r="T49" s="184" t="str">
        <f>'TABELA I'!T59</f>
        <v/>
      </c>
    </row>
    <row r="50" spans="1:20" x14ac:dyDescent="0.2">
      <c r="A50" s="184">
        <f>'TABELA I'!$K$1</f>
        <v>2025</v>
      </c>
      <c r="B50" s="184">
        <f>'TABELA I'!$K$2</f>
        <v>0</v>
      </c>
      <c r="C50" s="184">
        <f>'TABELA I'!B60</f>
        <v>0</v>
      </c>
      <c r="D50" s="184">
        <f>'TABELA I'!C60</f>
        <v>0</v>
      </c>
      <c r="E50" s="184">
        <f>'TABELA I'!D60</f>
        <v>0</v>
      </c>
      <c r="F50" s="184">
        <f>'TABELA I'!E60</f>
        <v>0</v>
      </c>
      <c r="G50" s="184">
        <f>'TABELA I'!G60</f>
        <v>0</v>
      </c>
      <c r="H50" s="184">
        <f>'TABELA I'!H60</f>
        <v>0</v>
      </c>
      <c r="I50" s="184">
        <f>'TABELA I'!I60</f>
        <v>0</v>
      </c>
      <c r="J50" s="184">
        <f>'TABELA I'!J60</f>
        <v>261</v>
      </c>
      <c r="K50" s="184">
        <f>'TABELA I'!K60</f>
        <v>0</v>
      </c>
      <c r="L50" s="184">
        <f>'TABELA I'!L60</f>
        <v>0</v>
      </c>
      <c r="M50" s="184">
        <f>'TABELA I'!M60</f>
        <v>0</v>
      </c>
      <c r="N50" s="184">
        <f>'TABELA I'!N60</f>
        <v>0</v>
      </c>
      <c r="O50" s="184" t="str">
        <f>'TABELA I'!O60</f>
        <v/>
      </c>
      <c r="P50" s="184" t="str">
        <f>'TABELA I'!P60</f>
        <v/>
      </c>
      <c r="Q50" s="184">
        <f>'TABELA I'!Q60</f>
        <v>0</v>
      </c>
      <c r="R50" s="184">
        <f>'TABELA I'!R60</f>
        <v>0</v>
      </c>
      <c r="S50" s="184" t="str">
        <f>'TABELA I'!S60</f>
        <v/>
      </c>
      <c r="T50" s="184" t="str">
        <f>'TABELA I'!T60</f>
        <v/>
      </c>
    </row>
    <row r="51" spans="1:20" x14ac:dyDescent="0.2">
      <c r="A51" s="184">
        <f>'TABELA I'!$K$1</f>
        <v>2025</v>
      </c>
      <c r="B51" s="184">
        <f>'TABELA I'!$K$2</f>
        <v>0</v>
      </c>
      <c r="C51" s="184">
        <f>'TABELA I'!B61</f>
        <v>0</v>
      </c>
      <c r="D51" s="184">
        <f>'TABELA I'!C61</f>
        <v>0</v>
      </c>
      <c r="E51" s="184">
        <f>'TABELA I'!D61</f>
        <v>0</v>
      </c>
      <c r="F51" s="184">
        <f>'TABELA I'!E61</f>
        <v>0</v>
      </c>
      <c r="G51" s="184">
        <f>'TABELA I'!G61</f>
        <v>0</v>
      </c>
      <c r="H51" s="184">
        <f>'TABELA I'!H61</f>
        <v>0</v>
      </c>
      <c r="I51" s="184">
        <f>'TABELA I'!I61</f>
        <v>0</v>
      </c>
      <c r="J51" s="184">
        <f>'TABELA I'!J61</f>
        <v>261</v>
      </c>
      <c r="K51" s="184">
        <f>'TABELA I'!K61</f>
        <v>0</v>
      </c>
      <c r="L51" s="184">
        <f>'TABELA I'!L61</f>
        <v>0</v>
      </c>
      <c r="M51" s="184">
        <f>'TABELA I'!M61</f>
        <v>0</v>
      </c>
      <c r="N51" s="184">
        <f>'TABELA I'!N61</f>
        <v>0</v>
      </c>
      <c r="O51" s="184" t="str">
        <f>'TABELA I'!O61</f>
        <v/>
      </c>
      <c r="P51" s="184" t="str">
        <f>'TABELA I'!P61</f>
        <v/>
      </c>
      <c r="Q51" s="184">
        <f>'TABELA I'!Q61</f>
        <v>0</v>
      </c>
      <c r="R51" s="184">
        <f>'TABELA I'!R61</f>
        <v>0</v>
      </c>
      <c r="S51" s="184" t="str">
        <f>'TABELA I'!S61</f>
        <v/>
      </c>
      <c r="T51" s="184" t="str">
        <f>'TABELA I'!T61</f>
        <v/>
      </c>
    </row>
    <row r="52" spans="1:20" x14ac:dyDescent="0.2">
      <c r="A52" s="184">
        <f>'TABELA I'!$K$1</f>
        <v>2025</v>
      </c>
      <c r="B52" s="184">
        <f>'TABELA I'!$K$2</f>
        <v>0</v>
      </c>
      <c r="C52" s="184">
        <f>'TABELA I'!B62</f>
        <v>0</v>
      </c>
      <c r="D52" s="184">
        <f>'TABELA I'!C62</f>
        <v>0</v>
      </c>
      <c r="E52" s="184">
        <f>'TABELA I'!D62</f>
        <v>0</v>
      </c>
      <c r="F52" s="184">
        <f>'TABELA I'!E62</f>
        <v>0</v>
      </c>
      <c r="G52" s="184">
        <f>'TABELA I'!G62</f>
        <v>0</v>
      </c>
      <c r="H52" s="184">
        <f>'TABELA I'!H62</f>
        <v>0</v>
      </c>
      <c r="I52" s="184">
        <f>'TABELA I'!I62</f>
        <v>0</v>
      </c>
      <c r="J52" s="184">
        <f>'TABELA I'!J62</f>
        <v>261</v>
      </c>
      <c r="K52" s="184">
        <f>'TABELA I'!K62</f>
        <v>0</v>
      </c>
      <c r="L52" s="184">
        <f>'TABELA I'!L62</f>
        <v>0</v>
      </c>
      <c r="M52" s="184">
        <f>'TABELA I'!M62</f>
        <v>0</v>
      </c>
      <c r="N52" s="184">
        <f>'TABELA I'!N62</f>
        <v>0</v>
      </c>
      <c r="O52" s="184" t="str">
        <f>'TABELA I'!O62</f>
        <v/>
      </c>
      <c r="P52" s="184" t="str">
        <f>'TABELA I'!P62</f>
        <v/>
      </c>
      <c r="Q52" s="184">
        <f>'TABELA I'!Q62</f>
        <v>0</v>
      </c>
      <c r="R52" s="184">
        <f>'TABELA I'!R62</f>
        <v>0</v>
      </c>
      <c r="S52" s="184" t="str">
        <f>'TABELA I'!S62</f>
        <v/>
      </c>
      <c r="T52" s="184" t="str">
        <f>'TABELA I'!T62</f>
        <v/>
      </c>
    </row>
    <row r="53" spans="1:20" x14ac:dyDescent="0.2">
      <c r="A53" s="184">
        <f>'TABELA I'!$K$1</f>
        <v>2025</v>
      </c>
      <c r="B53" s="184">
        <f>'TABELA I'!$K$2</f>
        <v>0</v>
      </c>
      <c r="C53" s="184">
        <f>'TABELA I'!B63</f>
        <v>0</v>
      </c>
      <c r="D53" s="184">
        <f>'TABELA I'!C63</f>
        <v>0</v>
      </c>
      <c r="E53" s="184">
        <f>'TABELA I'!D63</f>
        <v>0</v>
      </c>
      <c r="F53" s="184">
        <f>'TABELA I'!E63</f>
        <v>0</v>
      </c>
      <c r="G53" s="184">
        <f>'TABELA I'!G63</f>
        <v>0</v>
      </c>
      <c r="H53" s="184">
        <f>'TABELA I'!H63</f>
        <v>0</v>
      </c>
      <c r="I53" s="184">
        <f>'TABELA I'!I63</f>
        <v>0</v>
      </c>
      <c r="J53" s="184">
        <f>'TABELA I'!J63</f>
        <v>261</v>
      </c>
      <c r="K53" s="184">
        <f>'TABELA I'!K63</f>
        <v>0</v>
      </c>
      <c r="L53" s="184">
        <f>'TABELA I'!L63</f>
        <v>0</v>
      </c>
      <c r="M53" s="184">
        <f>'TABELA I'!M63</f>
        <v>0</v>
      </c>
      <c r="N53" s="184">
        <f>'TABELA I'!N63</f>
        <v>0</v>
      </c>
      <c r="O53" s="184" t="str">
        <f>'TABELA I'!O63</f>
        <v/>
      </c>
      <c r="P53" s="184" t="str">
        <f>'TABELA I'!P63</f>
        <v/>
      </c>
      <c r="Q53" s="184">
        <f>'TABELA I'!Q63</f>
        <v>0</v>
      </c>
      <c r="R53" s="184">
        <f>'TABELA I'!R63</f>
        <v>0</v>
      </c>
      <c r="S53" s="184" t="str">
        <f>'TABELA I'!S63</f>
        <v/>
      </c>
      <c r="T53" s="184" t="str">
        <f>'TABELA I'!T63</f>
        <v/>
      </c>
    </row>
    <row r="54" spans="1:20" x14ac:dyDescent="0.2">
      <c r="A54" s="184">
        <f>'TABELA I'!$K$1</f>
        <v>2025</v>
      </c>
      <c r="B54" s="184">
        <f>'TABELA I'!$K$2</f>
        <v>0</v>
      </c>
      <c r="C54" s="184">
        <f>'TABELA I'!B64</f>
        <v>0</v>
      </c>
      <c r="D54" s="184">
        <f>'TABELA I'!C64</f>
        <v>0</v>
      </c>
      <c r="E54" s="184">
        <f>'TABELA I'!D64</f>
        <v>0</v>
      </c>
      <c r="F54" s="184">
        <f>'TABELA I'!E64</f>
        <v>0</v>
      </c>
      <c r="G54" s="184">
        <f>'TABELA I'!G64</f>
        <v>0</v>
      </c>
      <c r="H54" s="184">
        <f>'TABELA I'!H64</f>
        <v>0</v>
      </c>
      <c r="I54" s="184">
        <f>'TABELA I'!I64</f>
        <v>0</v>
      </c>
      <c r="J54" s="184">
        <f>'TABELA I'!J64</f>
        <v>261</v>
      </c>
      <c r="K54" s="184">
        <f>'TABELA I'!K64</f>
        <v>0</v>
      </c>
      <c r="L54" s="184">
        <f>'TABELA I'!L64</f>
        <v>0</v>
      </c>
      <c r="M54" s="184">
        <f>'TABELA I'!M64</f>
        <v>0</v>
      </c>
      <c r="N54" s="184">
        <f>'TABELA I'!N64</f>
        <v>0</v>
      </c>
      <c r="O54" s="184" t="str">
        <f>'TABELA I'!O64</f>
        <v/>
      </c>
      <c r="P54" s="184" t="str">
        <f>'TABELA I'!P64</f>
        <v/>
      </c>
      <c r="Q54" s="184">
        <f>'TABELA I'!Q64</f>
        <v>0</v>
      </c>
      <c r="R54" s="184">
        <f>'TABELA I'!R64</f>
        <v>0</v>
      </c>
      <c r="S54" s="184" t="str">
        <f>'TABELA I'!S64</f>
        <v/>
      </c>
      <c r="T54" s="184" t="str">
        <f>'TABELA I'!T64</f>
        <v/>
      </c>
    </row>
    <row r="55" spans="1:20" x14ac:dyDescent="0.2">
      <c r="A55" s="184">
        <f>'TABELA I'!$K$1</f>
        <v>2025</v>
      </c>
      <c r="B55" s="184">
        <f>'TABELA I'!$K$2</f>
        <v>0</v>
      </c>
      <c r="C55" s="184">
        <f>'TABELA I'!B65</f>
        <v>0</v>
      </c>
      <c r="D55" s="184">
        <f>'TABELA I'!C65</f>
        <v>0</v>
      </c>
      <c r="E55" s="184">
        <f>'TABELA I'!D65</f>
        <v>0</v>
      </c>
      <c r="F55" s="184">
        <f>'TABELA I'!E65</f>
        <v>0</v>
      </c>
      <c r="G55" s="184">
        <f>'TABELA I'!G65</f>
        <v>0</v>
      </c>
      <c r="H55" s="184">
        <f>'TABELA I'!H65</f>
        <v>0</v>
      </c>
      <c r="I55" s="184">
        <f>'TABELA I'!I65</f>
        <v>0</v>
      </c>
      <c r="J55" s="184">
        <f>'TABELA I'!J65</f>
        <v>261</v>
      </c>
      <c r="K55" s="184">
        <f>'TABELA I'!K65</f>
        <v>0</v>
      </c>
      <c r="L55" s="184">
        <f>'TABELA I'!L65</f>
        <v>0</v>
      </c>
      <c r="M55" s="184">
        <f>'TABELA I'!M65</f>
        <v>0</v>
      </c>
      <c r="N55" s="184">
        <f>'TABELA I'!N65</f>
        <v>0</v>
      </c>
      <c r="O55" s="184" t="str">
        <f>'TABELA I'!O65</f>
        <v/>
      </c>
      <c r="P55" s="184" t="str">
        <f>'TABELA I'!P65</f>
        <v/>
      </c>
      <c r="Q55" s="184">
        <f>'TABELA I'!Q65</f>
        <v>0</v>
      </c>
      <c r="R55" s="184">
        <f>'TABELA I'!R65</f>
        <v>0</v>
      </c>
      <c r="S55" s="184" t="str">
        <f>'TABELA I'!S65</f>
        <v/>
      </c>
      <c r="T55" s="184" t="str">
        <f>'TABELA I'!T65</f>
        <v/>
      </c>
    </row>
    <row r="56" spans="1:20" x14ac:dyDescent="0.2">
      <c r="A56" s="184">
        <f>'TABELA I'!$K$1</f>
        <v>2025</v>
      </c>
      <c r="B56" s="184">
        <f>'TABELA I'!$K$2</f>
        <v>0</v>
      </c>
      <c r="C56" s="184">
        <f>'TABELA I'!B66</f>
        <v>0</v>
      </c>
      <c r="D56" s="184">
        <f>'TABELA I'!C66</f>
        <v>0</v>
      </c>
      <c r="E56" s="184">
        <f>'TABELA I'!D66</f>
        <v>0</v>
      </c>
      <c r="F56" s="184">
        <f>'TABELA I'!E66</f>
        <v>0</v>
      </c>
      <c r="G56" s="184">
        <f>'TABELA I'!G66</f>
        <v>0</v>
      </c>
      <c r="H56" s="184">
        <f>'TABELA I'!H66</f>
        <v>0</v>
      </c>
      <c r="I56" s="184">
        <f>'TABELA I'!I66</f>
        <v>0</v>
      </c>
      <c r="J56" s="184">
        <f>'TABELA I'!J66</f>
        <v>261</v>
      </c>
      <c r="K56" s="184">
        <f>'TABELA I'!K66</f>
        <v>0</v>
      </c>
      <c r="L56" s="184">
        <f>'TABELA I'!L66</f>
        <v>0</v>
      </c>
      <c r="M56" s="184">
        <f>'TABELA I'!M66</f>
        <v>0</v>
      </c>
      <c r="N56" s="184">
        <f>'TABELA I'!N66</f>
        <v>0</v>
      </c>
      <c r="O56" s="184" t="str">
        <f>'TABELA I'!O66</f>
        <v/>
      </c>
      <c r="P56" s="184" t="str">
        <f>'TABELA I'!P66</f>
        <v/>
      </c>
      <c r="Q56" s="184">
        <f>'TABELA I'!Q66</f>
        <v>0</v>
      </c>
      <c r="R56" s="184">
        <f>'TABELA I'!R66</f>
        <v>0</v>
      </c>
      <c r="S56" s="184" t="str">
        <f>'TABELA I'!S66</f>
        <v/>
      </c>
      <c r="T56" s="184" t="str">
        <f>'TABELA I'!T66</f>
        <v/>
      </c>
    </row>
    <row r="57" spans="1:20" x14ac:dyDescent="0.2">
      <c r="A57" s="184">
        <f>'TABELA I'!$K$1</f>
        <v>2025</v>
      </c>
      <c r="B57" s="184">
        <f>'TABELA I'!$K$2</f>
        <v>0</v>
      </c>
      <c r="C57" s="184">
        <f>'TABELA I'!B67</f>
        <v>0</v>
      </c>
      <c r="D57" s="184">
        <f>'TABELA I'!C67</f>
        <v>0</v>
      </c>
      <c r="E57" s="184">
        <f>'TABELA I'!D67</f>
        <v>0</v>
      </c>
      <c r="F57" s="184">
        <f>'TABELA I'!E67</f>
        <v>0</v>
      </c>
      <c r="G57" s="184">
        <f>'TABELA I'!G67</f>
        <v>0</v>
      </c>
      <c r="H57" s="184">
        <f>'TABELA I'!H67</f>
        <v>0</v>
      </c>
      <c r="I57" s="184">
        <f>'TABELA I'!I67</f>
        <v>0</v>
      </c>
      <c r="J57" s="184">
        <f>'TABELA I'!J67</f>
        <v>261</v>
      </c>
      <c r="K57" s="184">
        <f>'TABELA I'!K67</f>
        <v>0</v>
      </c>
      <c r="L57" s="184">
        <f>'TABELA I'!L67</f>
        <v>0</v>
      </c>
      <c r="M57" s="184">
        <f>'TABELA I'!M67</f>
        <v>0</v>
      </c>
      <c r="N57" s="184">
        <f>'TABELA I'!N67</f>
        <v>0</v>
      </c>
      <c r="O57" s="184" t="str">
        <f>'TABELA I'!O67</f>
        <v/>
      </c>
      <c r="P57" s="184" t="str">
        <f>'TABELA I'!P67</f>
        <v/>
      </c>
      <c r="Q57" s="184">
        <f>'TABELA I'!Q67</f>
        <v>0</v>
      </c>
      <c r="R57" s="184">
        <f>'TABELA I'!R67</f>
        <v>0</v>
      </c>
      <c r="S57" s="184" t="str">
        <f>'TABELA I'!S67</f>
        <v/>
      </c>
      <c r="T57" s="184" t="str">
        <f>'TABELA I'!T67</f>
        <v/>
      </c>
    </row>
    <row r="58" spans="1:20" x14ac:dyDescent="0.2">
      <c r="A58" s="184">
        <f>'TABELA I'!$K$1</f>
        <v>2025</v>
      </c>
      <c r="B58" s="184">
        <f>'TABELA I'!$K$2</f>
        <v>0</v>
      </c>
      <c r="C58" s="184">
        <f>'TABELA I'!B68</f>
        <v>0</v>
      </c>
      <c r="D58" s="184">
        <f>'TABELA I'!C68</f>
        <v>0</v>
      </c>
      <c r="E58" s="184">
        <f>'TABELA I'!D68</f>
        <v>0</v>
      </c>
      <c r="F58" s="184">
        <f>'TABELA I'!E68</f>
        <v>0</v>
      </c>
      <c r="G58" s="184">
        <f>'TABELA I'!G68</f>
        <v>0</v>
      </c>
      <c r="H58" s="184">
        <f>'TABELA I'!H68</f>
        <v>0</v>
      </c>
      <c r="I58" s="184">
        <f>'TABELA I'!I68</f>
        <v>0</v>
      </c>
      <c r="J58" s="184">
        <f>'TABELA I'!J68</f>
        <v>261</v>
      </c>
      <c r="K58" s="184">
        <f>'TABELA I'!K68</f>
        <v>0</v>
      </c>
      <c r="L58" s="184">
        <f>'TABELA I'!L68</f>
        <v>0</v>
      </c>
      <c r="M58" s="184">
        <f>'TABELA I'!M68</f>
        <v>0</v>
      </c>
      <c r="N58" s="184">
        <f>'TABELA I'!N68</f>
        <v>0</v>
      </c>
      <c r="O58" s="184" t="str">
        <f>'TABELA I'!O68</f>
        <v/>
      </c>
      <c r="P58" s="184" t="str">
        <f>'TABELA I'!P68</f>
        <v/>
      </c>
      <c r="Q58" s="184">
        <f>'TABELA I'!Q68</f>
        <v>0</v>
      </c>
      <c r="R58" s="184">
        <f>'TABELA I'!R68</f>
        <v>0</v>
      </c>
      <c r="S58" s="184" t="str">
        <f>'TABELA I'!S68</f>
        <v/>
      </c>
      <c r="T58" s="184" t="str">
        <f>'TABELA I'!T68</f>
        <v/>
      </c>
    </row>
    <row r="59" spans="1:20" x14ac:dyDescent="0.2">
      <c r="A59" s="184">
        <f>'TABELA I'!$K$1</f>
        <v>2025</v>
      </c>
      <c r="B59" s="184">
        <f>'TABELA I'!$K$2</f>
        <v>0</v>
      </c>
      <c r="C59" s="184">
        <f>'TABELA I'!B69</f>
        <v>0</v>
      </c>
      <c r="D59" s="184">
        <f>'TABELA I'!C69</f>
        <v>0</v>
      </c>
      <c r="E59" s="184">
        <f>'TABELA I'!D69</f>
        <v>0</v>
      </c>
      <c r="F59" s="184">
        <f>'TABELA I'!E69</f>
        <v>0</v>
      </c>
      <c r="G59" s="184">
        <f>'TABELA I'!G69</f>
        <v>0</v>
      </c>
      <c r="H59" s="184">
        <f>'TABELA I'!H69</f>
        <v>0</v>
      </c>
      <c r="I59" s="184">
        <f>'TABELA I'!I69</f>
        <v>0</v>
      </c>
      <c r="J59" s="184">
        <f>'TABELA I'!J69</f>
        <v>261</v>
      </c>
      <c r="K59" s="184">
        <f>'TABELA I'!K69</f>
        <v>0</v>
      </c>
      <c r="L59" s="184">
        <f>'TABELA I'!L69</f>
        <v>0</v>
      </c>
      <c r="M59" s="184">
        <f>'TABELA I'!M69</f>
        <v>0</v>
      </c>
      <c r="N59" s="184">
        <f>'TABELA I'!N69</f>
        <v>0</v>
      </c>
      <c r="O59" s="184" t="str">
        <f>'TABELA I'!O69</f>
        <v/>
      </c>
      <c r="P59" s="184" t="str">
        <f>'TABELA I'!P69</f>
        <v/>
      </c>
      <c r="Q59" s="184">
        <f>'TABELA I'!Q69</f>
        <v>0</v>
      </c>
      <c r="R59" s="184">
        <f>'TABELA I'!R69</f>
        <v>0</v>
      </c>
      <c r="S59" s="184" t="str">
        <f>'TABELA I'!S69</f>
        <v/>
      </c>
      <c r="T59" s="184" t="str">
        <f>'TABELA I'!T69</f>
        <v/>
      </c>
    </row>
    <row r="60" spans="1:20" x14ac:dyDescent="0.2">
      <c r="A60" s="184">
        <f>'TABELA I'!$K$1</f>
        <v>2025</v>
      </c>
      <c r="B60" s="184">
        <f>'TABELA I'!$K$2</f>
        <v>0</v>
      </c>
      <c r="C60" s="184">
        <f>'TABELA I'!B70</f>
        <v>0</v>
      </c>
      <c r="D60" s="184">
        <f>'TABELA I'!C70</f>
        <v>0</v>
      </c>
      <c r="E60" s="184">
        <f>'TABELA I'!D70</f>
        <v>0</v>
      </c>
      <c r="F60" s="184">
        <f>'TABELA I'!E70</f>
        <v>0</v>
      </c>
      <c r="G60" s="184">
        <f>'TABELA I'!G70</f>
        <v>0</v>
      </c>
      <c r="H60" s="184">
        <f>'TABELA I'!H70</f>
        <v>0</v>
      </c>
      <c r="I60" s="184">
        <f>'TABELA I'!I70</f>
        <v>0</v>
      </c>
      <c r="J60" s="184">
        <f>'TABELA I'!J70</f>
        <v>261</v>
      </c>
      <c r="K60" s="184">
        <f>'TABELA I'!K70</f>
        <v>0</v>
      </c>
      <c r="L60" s="184">
        <f>'TABELA I'!L70</f>
        <v>0</v>
      </c>
      <c r="M60" s="184">
        <f>'TABELA I'!M70</f>
        <v>0</v>
      </c>
      <c r="N60" s="184">
        <f>'TABELA I'!N70</f>
        <v>0</v>
      </c>
      <c r="O60" s="184" t="str">
        <f>'TABELA I'!O70</f>
        <v/>
      </c>
      <c r="P60" s="184" t="str">
        <f>'TABELA I'!P70</f>
        <v/>
      </c>
      <c r="Q60" s="184">
        <f>'TABELA I'!Q70</f>
        <v>0</v>
      </c>
      <c r="R60" s="184">
        <f>'TABELA I'!R70</f>
        <v>0</v>
      </c>
      <c r="S60" s="184" t="str">
        <f>'TABELA I'!S70</f>
        <v/>
      </c>
      <c r="T60" s="184" t="str">
        <f>'TABELA I'!T70</f>
        <v/>
      </c>
    </row>
    <row r="61" spans="1:20" x14ac:dyDescent="0.2">
      <c r="A61" s="184">
        <f>'TABELA I'!$K$1</f>
        <v>2025</v>
      </c>
      <c r="B61" s="184">
        <f>'TABELA I'!$K$2</f>
        <v>0</v>
      </c>
      <c r="C61" s="184">
        <f>'TABELA I'!B71</f>
        <v>0</v>
      </c>
      <c r="D61" s="184">
        <f>'TABELA I'!C71</f>
        <v>0</v>
      </c>
      <c r="E61" s="184">
        <f>'TABELA I'!D71</f>
        <v>0</v>
      </c>
      <c r="F61" s="184">
        <f>'TABELA I'!E71</f>
        <v>0</v>
      </c>
      <c r="G61" s="184">
        <f>'TABELA I'!G71</f>
        <v>0</v>
      </c>
      <c r="H61" s="184">
        <f>'TABELA I'!H71</f>
        <v>0</v>
      </c>
      <c r="I61" s="184">
        <f>'TABELA I'!I71</f>
        <v>0</v>
      </c>
      <c r="J61" s="184">
        <f>'TABELA I'!J71</f>
        <v>261</v>
      </c>
      <c r="K61" s="184">
        <f>'TABELA I'!K71</f>
        <v>0</v>
      </c>
      <c r="L61" s="184">
        <f>'TABELA I'!L71</f>
        <v>0</v>
      </c>
      <c r="M61" s="184">
        <f>'TABELA I'!M71</f>
        <v>0</v>
      </c>
      <c r="N61" s="184">
        <f>'TABELA I'!N71</f>
        <v>0</v>
      </c>
      <c r="O61" s="184" t="str">
        <f>'TABELA I'!O71</f>
        <v/>
      </c>
      <c r="P61" s="184" t="str">
        <f>'TABELA I'!P71</f>
        <v/>
      </c>
      <c r="Q61" s="184">
        <f>'TABELA I'!Q71</f>
        <v>0</v>
      </c>
      <c r="R61" s="184">
        <f>'TABELA I'!R71</f>
        <v>0</v>
      </c>
      <c r="S61" s="184" t="str">
        <f>'TABELA I'!S71</f>
        <v/>
      </c>
      <c r="T61" s="184" t="str">
        <f>'TABELA I'!T71</f>
        <v/>
      </c>
    </row>
    <row r="62" spans="1:20" x14ac:dyDescent="0.2">
      <c r="A62" s="184">
        <f>'TABELA I'!$K$1</f>
        <v>2025</v>
      </c>
      <c r="B62" s="184">
        <f>'TABELA I'!$K$2</f>
        <v>0</v>
      </c>
      <c r="C62" s="184">
        <f>'TABELA I'!B72</f>
        <v>0</v>
      </c>
      <c r="D62" s="184">
        <f>'TABELA I'!C72</f>
        <v>0</v>
      </c>
      <c r="E62" s="184">
        <f>'TABELA I'!D72</f>
        <v>0</v>
      </c>
      <c r="F62" s="184">
        <f>'TABELA I'!E72</f>
        <v>0</v>
      </c>
      <c r="G62" s="184">
        <f>'TABELA I'!G72</f>
        <v>0</v>
      </c>
      <c r="H62" s="184">
        <f>'TABELA I'!H72</f>
        <v>0</v>
      </c>
      <c r="I62" s="184">
        <f>'TABELA I'!I72</f>
        <v>0</v>
      </c>
      <c r="J62" s="184">
        <f>'TABELA I'!J72</f>
        <v>261</v>
      </c>
      <c r="K62" s="184">
        <f>'TABELA I'!K72</f>
        <v>0</v>
      </c>
      <c r="L62" s="184">
        <f>'TABELA I'!L72</f>
        <v>0</v>
      </c>
      <c r="M62" s="184">
        <f>'TABELA I'!M72</f>
        <v>0</v>
      </c>
      <c r="N62" s="184">
        <f>'TABELA I'!N72</f>
        <v>0</v>
      </c>
      <c r="O62" s="184" t="str">
        <f>'TABELA I'!O72</f>
        <v/>
      </c>
      <c r="P62" s="184" t="str">
        <f>'TABELA I'!P72</f>
        <v/>
      </c>
      <c r="Q62" s="184">
        <f>'TABELA I'!Q72</f>
        <v>0</v>
      </c>
      <c r="R62" s="184">
        <f>'TABELA I'!R72</f>
        <v>0</v>
      </c>
      <c r="S62" s="184" t="str">
        <f>'TABELA I'!S72</f>
        <v/>
      </c>
      <c r="T62" s="184" t="str">
        <f>'TABELA I'!T72</f>
        <v/>
      </c>
    </row>
    <row r="63" spans="1:20" x14ac:dyDescent="0.2">
      <c r="A63" s="184">
        <f>'TABELA I'!$K$1</f>
        <v>2025</v>
      </c>
      <c r="B63" s="184">
        <f>'TABELA I'!$K$2</f>
        <v>0</v>
      </c>
      <c r="C63" s="184">
        <f>'TABELA I'!B73</f>
        <v>0</v>
      </c>
      <c r="D63" s="184">
        <f>'TABELA I'!C73</f>
        <v>0</v>
      </c>
      <c r="E63" s="184">
        <f>'TABELA I'!D73</f>
        <v>0</v>
      </c>
      <c r="F63" s="184">
        <f>'TABELA I'!E73</f>
        <v>0</v>
      </c>
      <c r="G63" s="184">
        <f>'TABELA I'!G73</f>
        <v>0</v>
      </c>
      <c r="H63" s="184">
        <f>'TABELA I'!H73</f>
        <v>0</v>
      </c>
      <c r="I63" s="184">
        <f>'TABELA I'!I73</f>
        <v>0</v>
      </c>
      <c r="J63" s="184">
        <f>'TABELA I'!J73</f>
        <v>261</v>
      </c>
      <c r="K63" s="184">
        <f>'TABELA I'!K73</f>
        <v>0</v>
      </c>
      <c r="L63" s="184">
        <f>'TABELA I'!L73</f>
        <v>0</v>
      </c>
      <c r="M63" s="184">
        <f>'TABELA I'!M73</f>
        <v>0</v>
      </c>
      <c r="N63" s="184">
        <f>'TABELA I'!N73</f>
        <v>0</v>
      </c>
      <c r="O63" s="184" t="str">
        <f>'TABELA I'!O73</f>
        <v/>
      </c>
      <c r="P63" s="184" t="str">
        <f>'TABELA I'!P73</f>
        <v/>
      </c>
      <c r="Q63" s="184">
        <f>'TABELA I'!Q73</f>
        <v>0</v>
      </c>
      <c r="R63" s="184">
        <f>'TABELA I'!R73</f>
        <v>0</v>
      </c>
      <c r="S63" s="184" t="str">
        <f>'TABELA I'!S73</f>
        <v/>
      </c>
      <c r="T63" s="184" t="str">
        <f>'TABELA I'!T73</f>
        <v/>
      </c>
    </row>
    <row r="64" spans="1:20" x14ac:dyDescent="0.2">
      <c r="A64" s="184">
        <f>'TABELA I'!$K$1</f>
        <v>2025</v>
      </c>
      <c r="B64" s="184">
        <f>'TABELA I'!$K$2</f>
        <v>0</v>
      </c>
      <c r="C64" s="184">
        <f>'TABELA I'!B74</f>
        <v>0</v>
      </c>
      <c r="D64" s="184">
        <f>'TABELA I'!C74</f>
        <v>0</v>
      </c>
      <c r="E64" s="184">
        <f>'TABELA I'!D74</f>
        <v>0</v>
      </c>
      <c r="F64" s="184">
        <f>'TABELA I'!E74</f>
        <v>0</v>
      </c>
      <c r="G64" s="184">
        <f>'TABELA I'!G74</f>
        <v>0</v>
      </c>
      <c r="H64" s="184">
        <f>'TABELA I'!H74</f>
        <v>0</v>
      </c>
      <c r="I64" s="184">
        <f>'TABELA I'!I74</f>
        <v>0</v>
      </c>
      <c r="J64" s="184">
        <f>'TABELA I'!J74</f>
        <v>261</v>
      </c>
      <c r="K64" s="184">
        <f>'TABELA I'!K74</f>
        <v>0</v>
      </c>
      <c r="L64" s="184">
        <f>'TABELA I'!L74</f>
        <v>0</v>
      </c>
      <c r="M64" s="184">
        <f>'TABELA I'!M74</f>
        <v>0</v>
      </c>
      <c r="N64" s="184">
        <f>'TABELA I'!N74</f>
        <v>0</v>
      </c>
      <c r="O64" s="184" t="str">
        <f>'TABELA I'!O74</f>
        <v/>
      </c>
      <c r="P64" s="184" t="str">
        <f>'TABELA I'!P74</f>
        <v/>
      </c>
      <c r="Q64" s="184">
        <f>'TABELA I'!Q74</f>
        <v>0</v>
      </c>
      <c r="R64" s="184">
        <f>'TABELA I'!R74</f>
        <v>0</v>
      </c>
      <c r="S64" s="184" t="str">
        <f>'TABELA I'!S74</f>
        <v/>
      </c>
      <c r="T64" s="184" t="str">
        <f>'TABELA I'!T74</f>
        <v/>
      </c>
    </row>
    <row r="65" spans="1:21" x14ac:dyDescent="0.2">
      <c r="A65" s="184">
        <f>'TABELA I'!$K$1</f>
        <v>2025</v>
      </c>
      <c r="B65" s="184">
        <f>'TABELA I'!$K$2</f>
        <v>0</v>
      </c>
      <c r="C65" s="184">
        <f>'TABELA I'!B75</f>
        <v>0</v>
      </c>
      <c r="D65" s="184">
        <f>'TABELA I'!C75</f>
        <v>0</v>
      </c>
      <c r="E65" s="184">
        <f>'TABELA I'!D75</f>
        <v>0</v>
      </c>
      <c r="F65" s="184">
        <f>'TABELA I'!E75</f>
        <v>0</v>
      </c>
      <c r="G65" s="184">
        <f>'TABELA I'!G75</f>
        <v>0</v>
      </c>
      <c r="H65" s="184">
        <f>'TABELA I'!H75</f>
        <v>0</v>
      </c>
      <c r="I65" s="184">
        <f>'TABELA I'!I75</f>
        <v>0</v>
      </c>
      <c r="J65" s="184">
        <f>'TABELA I'!J75</f>
        <v>261</v>
      </c>
      <c r="K65" s="184">
        <f>'TABELA I'!K75</f>
        <v>0</v>
      </c>
      <c r="L65" s="184">
        <f>'TABELA I'!L75</f>
        <v>0</v>
      </c>
      <c r="M65" s="184">
        <f>'TABELA I'!M75</f>
        <v>0</v>
      </c>
      <c r="N65" s="184">
        <f>'TABELA I'!N75</f>
        <v>0</v>
      </c>
      <c r="O65" s="184" t="str">
        <f>'TABELA I'!O75</f>
        <v/>
      </c>
      <c r="P65" s="184" t="str">
        <f>'TABELA I'!P75</f>
        <v/>
      </c>
      <c r="Q65" s="184">
        <f>'TABELA I'!Q75</f>
        <v>0</v>
      </c>
      <c r="R65" s="184">
        <f>'TABELA I'!R75</f>
        <v>0</v>
      </c>
      <c r="S65" s="184" t="str">
        <f>'TABELA I'!S75</f>
        <v/>
      </c>
      <c r="T65" s="184" t="str">
        <f>'TABELA I'!T75</f>
        <v/>
      </c>
    </row>
    <row r="66" spans="1:21" x14ac:dyDescent="0.2">
      <c r="A66" s="184">
        <f>'TABELA I'!$K$1</f>
        <v>2025</v>
      </c>
      <c r="B66" s="184">
        <f>'TABELA I'!$K$2</f>
        <v>0</v>
      </c>
      <c r="C66" s="184">
        <f>'TABELA I'!B76</f>
        <v>0</v>
      </c>
      <c r="D66" s="184">
        <f>'TABELA I'!C76</f>
        <v>0</v>
      </c>
      <c r="E66" s="184">
        <f>'TABELA I'!D76</f>
        <v>0</v>
      </c>
      <c r="F66" s="184">
        <f>'TABELA I'!E76</f>
        <v>0</v>
      </c>
      <c r="G66" s="184">
        <f>'TABELA I'!G76</f>
        <v>0</v>
      </c>
      <c r="H66" s="184">
        <f>'TABELA I'!H76</f>
        <v>0</v>
      </c>
      <c r="I66" s="184">
        <f>'TABELA I'!I76</f>
        <v>0</v>
      </c>
      <c r="J66" s="184">
        <f>'TABELA I'!J76</f>
        <v>261</v>
      </c>
      <c r="K66" s="184">
        <f>'TABELA I'!K76</f>
        <v>0</v>
      </c>
      <c r="L66" s="184">
        <f>'TABELA I'!L76</f>
        <v>0</v>
      </c>
      <c r="M66" s="184">
        <f>'TABELA I'!M76</f>
        <v>0</v>
      </c>
      <c r="N66" s="184">
        <f>'TABELA I'!N76</f>
        <v>0</v>
      </c>
      <c r="O66" s="184" t="str">
        <f>'TABELA I'!O76</f>
        <v/>
      </c>
      <c r="P66" s="184" t="str">
        <f>'TABELA I'!P76</f>
        <v/>
      </c>
      <c r="Q66" s="184">
        <f>'TABELA I'!Q76</f>
        <v>0</v>
      </c>
      <c r="R66" s="184">
        <f>'TABELA I'!R76</f>
        <v>0</v>
      </c>
      <c r="S66" s="184" t="str">
        <f>'TABELA I'!S76</f>
        <v/>
      </c>
      <c r="T66" s="184" t="str">
        <f>'TABELA I'!T76</f>
        <v/>
      </c>
    </row>
    <row r="67" spans="1:21" x14ac:dyDescent="0.2">
      <c r="A67" s="184">
        <f>'TABELA I'!$K$1</f>
        <v>2025</v>
      </c>
      <c r="B67" s="184">
        <f>'TABELA I'!$K$2</f>
        <v>0</v>
      </c>
      <c r="C67" s="184">
        <f>'TABELA I'!B77</f>
        <v>0</v>
      </c>
      <c r="D67" s="184">
        <f>'TABELA I'!C77</f>
        <v>0</v>
      </c>
      <c r="E67" s="184">
        <f>'TABELA I'!D77</f>
        <v>0</v>
      </c>
      <c r="F67" s="184">
        <f>'TABELA I'!E77</f>
        <v>0</v>
      </c>
      <c r="G67" s="184">
        <f>'TABELA I'!G77</f>
        <v>0</v>
      </c>
      <c r="H67" s="184">
        <f>'TABELA I'!H77</f>
        <v>0</v>
      </c>
      <c r="I67" s="184">
        <f>'TABELA I'!I77</f>
        <v>0</v>
      </c>
      <c r="J67" s="184">
        <f>'TABELA I'!J77</f>
        <v>261</v>
      </c>
      <c r="K67" s="184">
        <f>'TABELA I'!K77</f>
        <v>0</v>
      </c>
      <c r="L67" s="184">
        <f>'TABELA I'!L77</f>
        <v>0</v>
      </c>
      <c r="M67" s="184">
        <f>'TABELA I'!M77</f>
        <v>0</v>
      </c>
      <c r="N67" s="184">
        <f>'TABELA I'!N77</f>
        <v>0</v>
      </c>
      <c r="O67" s="184" t="str">
        <f>'TABELA I'!O77</f>
        <v/>
      </c>
      <c r="P67" s="184" t="str">
        <f>'TABELA I'!P77</f>
        <v/>
      </c>
      <c r="Q67" s="184">
        <f>'TABELA I'!Q77</f>
        <v>0</v>
      </c>
      <c r="R67" s="184">
        <f>'TABELA I'!R77</f>
        <v>0</v>
      </c>
      <c r="S67" s="184" t="str">
        <f>'TABELA I'!S77</f>
        <v/>
      </c>
      <c r="T67" s="184" t="str">
        <f>'TABELA I'!T77</f>
        <v/>
      </c>
    </row>
    <row r="68" spans="1:21" x14ac:dyDescent="0.2">
      <c r="A68" s="184">
        <f>'TABELA I'!$K$1</f>
        <v>2025</v>
      </c>
      <c r="B68" s="184">
        <f>'TABELA I'!$K$2</f>
        <v>0</v>
      </c>
      <c r="C68" s="184">
        <f>'TABELA I'!B78</f>
        <v>0</v>
      </c>
      <c r="D68" s="184">
        <f>'TABELA I'!C78</f>
        <v>0</v>
      </c>
      <c r="E68" s="184">
        <f>'TABELA I'!D78</f>
        <v>0</v>
      </c>
      <c r="F68" s="184">
        <f>'TABELA I'!E78</f>
        <v>0</v>
      </c>
      <c r="G68" s="184">
        <f>'TABELA I'!G78</f>
        <v>0</v>
      </c>
      <c r="H68" s="184">
        <f>'TABELA I'!H78</f>
        <v>0</v>
      </c>
      <c r="I68" s="184">
        <f>'TABELA I'!I78</f>
        <v>0</v>
      </c>
      <c r="J68" s="184">
        <f>'TABELA I'!J78</f>
        <v>261</v>
      </c>
      <c r="K68" s="184">
        <f>'TABELA I'!K78</f>
        <v>0</v>
      </c>
      <c r="L68" s="184">
        <f>'TABELA I'!L78</f>
        <v>0</v>
      </c>
      <c r="M68" s="184">
        <f>'TABELA I'!M78</f>
        <v>0</v>
      </c>
      <c r="N68" s="184">
        <f>'TABELA I'!N78</f>
        <v>0</v>
      </c>
      <c r="O68" s="184" t="str">
        <f>'TABELA I'!O78</f>
        <v/>
      </c>
      <c r="P68" s="184" t="str">
        <f>'TABELA I'!P78</f>
        <v/>
      </c>
      <c r="Q68" s="184">
        <f>'TABELA I'!Q78</f>
        <v>0</v>
      </c>
      <c r="R68" s="184">
        <f>'TABELA I'!R78</f>
        <v>0</v>
      </c>
      <c r="S68" s="184" t="str">
        <f>'TABELA I'!S78</f>
        <v/>
      </c>
      <c r="T68" s="184" t="str">
        <f>'TABELA I'!T78</f>
        <v/>
      </c>
    </row>
    <row r="69" spans="1:21" x14ac:dyDescent="0.2">
      <c r="A69" s="184">
        <f>'TABELA I'!$K$1</f>
        <v>2025</v>
      </c>
      <c r="B69" s="184">
        <f>'TABELA I'!$K$2</f>
        <v>0</v>
      </c>
      <c r="C69" s="184">
        <f>'TABELA I'!B79</f>
        <v>0</v>
      </c>
      <c r="D69" s="184">
        <f>'TABELA I'!C79</f>
        <v>0</v>
      </c>
      <c r="E69" s="184">
        <f>'TABELA I'!D79</f>
        <v>0</v>
      </c>
      <c r="F69" s="184">
        <f>'TABELA I'!E79</f>
        <v>0</v>
      </c>
      <c r="G69" s="184">
        <f>'TABELA I'!G79</f>
        <v>0</v>
      </c>
      <c r="H69" s="184">
        <f>'TABELA I'!H79</f>
        <v>0</v>
      </c>
      <c r="I69" s="184">
        <f>'TABELA I'!I79</f>
        <v>0</v>
      </c>
      <c r="J69" s="184">
        <f>'TABELA I'!J79</f>
        <v>261</v>
      </c>
      <c r="K69" s="184">
        <f>'TABELA I'!K79</f>
        <v>0</v>
      </c>
      <c r="L69" s="184">
        <f>'TABELA I'!L79</f>
        <v>0</v>
      </c>
      <c r="M69" s="184">
        <f>'TABELA I'!M79</f>
        <v>0</v>
      </c>
      <c r="N69" s="184">
        <f>'TABELA I'!N79</f>
        <v>0</v>
      </c>
      <c r="O69" s="184" t="str">
        <f>'TABELA I'!O79</f>
        <v/>
      </c>
      <c r="P69" s="184" t="str">
        <f>'TABELA I'!P79</f>
        <v/>
      </c>
      <c r="Q69" s="184">
        <f>'TABELA I'!Q79</f>
        <v>0</v>
      </c>
      <c r="R69" s="184">
        <f>'TABELA I'!R79</f>
        <v>0</v>
      </c>
      <c r="S69" s="184" t="str">
        <f>'TABELA I'!S79</f>
        <v/>
      </c>
      <c r="T69" s="184" t="str">
        <f>'TABELA I'!T79</f>
        <v/>
      </c>
    </row>
    <row r="70" spans="1:21" x14ac:dyDescent="0.2">
      <c r="A70" s="184">
        <f>'TABELA I'!$K$1</f>
        <v>2025</v>
      </c>
      <c r="B70" s="184">
        <f>'TABELA I'!$K$2</f>
        <v>0</v>
      </c>
      <c r="C70" s="184">
        <f>'TABELA I'!B80</f>
        <v>0</v>
      </c>
      <c r="D70" s="184">
        <f>'TABELA I'!C80</f>
        <v>0</v>
      </c>
      <c r="E70" s="184">
        <f>'TABELA I'!D80</f>
        <v>0</v>
      </c>
      <c r="F70" s="184">
        <f>'TABELA I'!E80</f>
        <v>0</v>
      </c>
      <c r="G70" s="184">
        <f>'TABELA I'!G80</f>
        <v>0</v>
      </c>
      <c r="H70" s="184">
        <f>'TABELA I'!H80</f>
        <v>0</v>
      </c>
      <c r="I70" s="184">
        <f>'TABELA I'!I80</f>
        <v>0</v>
      </c>
      <c r="J70" s="184">
        <f>'TABELA I'!J80</f>
        <v>261</v>
      </c>
      <c r="K70" s="184">
        <f>'TABELA I'!K80</f>
        <v>0</v>
      </c>
      <c r="L70" s="184">
        <f>'TABELA I'!L80</f>
        <v>0</v>
      </c>
      <c r="M70" s="184">
        <f>'TABELA I'!M80</f>
        <v>0</v>
      </c>
      <c r="N70" s="184">
        <f>'TABELA I'!N80</f>
        <v>0</v>
      </c>
      <c r="O70" s="184" t="str">
        <f>'TABELA I'!O80</f>
        <v/>
      </c>
      <c r="P70" s="184" t="str">
        <f>'TABELA I'!P80</f>
        <v/>
      </c>
      <c r="Q70" s="184">
        <f>'TABELA I'!Q80</f>
        <v>0</v>
      </c>
      <c r="R70" s="184">
        <f>'TABELA I'!R80</f>
        <v>0</v>
      </c>
      <c r="S70" s="184" t="str">
        <f>'TABELA I'!S80</f>
        <v/>
      </c>
      <c r="T70" s="184" t="str">
        <f>'TABELA I'!T80</f>
        <v/>
      </c>
    </row>
    <row r="71" spans="1:21" x14ac:dyDescent="0.2">
      <c r="A71" s="184">
        <f>'TABELA I'!$K$1</f>
        <v>2025</v>
      </c>
      <c r="B71" s="184">
        <f>'TABELA I'!$K$2</f>
        <v>0</v>
      </c>
      <c r="C71" s="184">
        <f>'TABELA I'!B81</f>
        <v>0</v>
      </c>
      <c r="D71" s="184">
        <f>'TABELA I'!C81</f>
        <v>0</v>
      </c>
      <c r="E71" s="184">
        <f>'TABELA I'!D81</f>
        <v>0</v>
      </c>
      <c r="F71" s="184">
        <f>'TABELA I'!E81</f>
        <v>0</v>
      </c>
      <c r="G71" s="184">
        <f>'TABELA I'!G81</f>
        <v>0</v>
      </c>
      <c r="H71" s="184">
        <f>'TABELA I'!H81</f>
        <v>0</v>
      </c>
      <c r="I71" s="184">
        <f>'TABELA I'!I81</f>
        <v>0</v>
      </c>
      <c r="J71" s="184">
        <f>'TABELA I'!J81</f>
        <v>261</v>
      </c>
      <c r="K71" s="184">
        <f>'TABELA I'!K81</f>
        <v>0</v>
      </c>
      <c r="L71" s="184">
        <f>'TABELA I'!L81</f>
        <v>0</v>
      </c>
      <c r="M71" s="184">
        <f>'TABELA I'!M81</f>
        <v>0</v>
      </c>
      <c r="N71" s="184">
        <f>'TABELA I'!N81</f>
        <v>0</v>
      </c>
      <c r="O71" s="184" t="str">
        <f>'TABELA I'!O81</f>
        <v/>
      </c>
      <c r="P71" s="184" t="str">
        <f>'TABELA I'!P81</f>
        <v/>
      </c>
      <c r="Q71" s="184">
        <f>'TABELA I'!Q81</f>
        <v>0</v>
      </c>
      <c r="R71" s="184">
        <f>'TABELA I'!R81</f>
        <v>0</v>
      </c>
      <c r="S71" s="184" t="str">
        <f>'TABELA I'!S81</f>
        <v/>
      </c>
      <c r="T71" s="184" t="str">
        <f>'TABELA I'!T81</f>
        <v/>
      </c>
    </row>
    <row r="72" spans="1:21" x14ac:dyDescent="0.2">
      <c r="A72" s="184">
        <f>'TABELA I'!$K$1</f>
        <v>2025</v>
      </c>
      <c r="B72" s="184">
        <f>'TABELA I'!$K$2</f>
        <v>0</v>
      </c>
      <c r="C72" s="184">
        <f>'TABELA I'!B82</f>
        <v>0</v>
      </c>
      <c r="D72" s="184">
        <f>'TABELA I'!C82</f>
        <v>0</v>
      </c>
      <c r="E72" s="184">
        <f>'TABELA I'!D82</f>
        <v>0</v>
      </c>
      <c r="F72" s="184">
        <f>'TABELA I'!E82</f>
        <v>0</v>
      </c>
      <c r="G72" s="184">
        <f>'TABELA I'!G82</f>
        <v>0</v>
      </c>
      <c r="H72" s="184">
        <f>'TABELA I'!H82</f>
        <v>0</v>
      </c>
      <c r="I72" s="184">
        <f>'TABELA I'!I82</f>
        <v>0</v>
      </c>
      <c r="J72" s="184">
        <f>'TABELA I'!J82</f>
        <v>261</v>
      </c>
      <c r="K72" s="184">
        <f>'TABELA I'!K82</f>
        <v>0</v>
      </c>
      <c r="L72" s="184">
        <f>'TABELA I'!L82</f>
        <v>0</v>
      </c>
      <c r="M72" s="184">
        <f>'TABELA I'!M82</f>
        <v>0</v>
      </c>
      <c r="N72" s="184">
        <f>'TABELA I'!N82</f>
        <v>0</v>
      </c>
      <c r="O72" s="184" t="str">
        <f>'TABELA I'!O82</f>
        <v/>
      </c>
      <c r="P72" s="184" t="str">
        <f>'TABELA I'!P82</f>
        <v/>
      </c>
      <c r="Q72" s="184">
        <f>'TABELA I'!Q82</f>
        <v>0</v>
      </c>
      <c r="R72" s="184">
        <f>'TABELA I'!R82</f>
        <v>0</v>
      </c>
      <c r="S72" s="184" t="str">
        <f>'TABELA I'!S82</f>
        <v/>
      </c>
      <c r="T72" s="184" t="str">
        <f>'TABELA I'!T82</f>
        <v/>
      </c>
    </row>
    <row r="73" spans="1:21" x14ac:dyDescent="0.2">
      <c r="A73" s="184">
        <f>'TABELA I'!$K$1</f>
        <v>2025</v>
      </c>
      <c r="B73" s="184">
        <f>'TABELA I'!$K$2</f>
        <v>0</v>
      </c>
      <c r="C73" s="184">
        <f>'TABELA I'!B83</f>
        <v>0</v>
      </c>
      <c r="D73" s="184">
        <f>'TABELA I'!C83</f>
        <v>0</v>
      </c>
      <c r="E73" s="184">
        <f>'TABELA I'!D83</f>
        <v>0</v>
      </c>
      <c r="F73" s="184">
        <f>'TABELA I'!E83</f>
        <v>0</v>
      </c>
      <c r="G73" s="184">
        <f>'TABELA I'!G83</f>
        <v>0</v>
      </c>
      <c r="H73" s="184">
        <f>'TABELA I'!H83</f>
        <v>0</v>
      </c>
      <c r="I73" s="184">
        <f>'TABELA I'!I83</f>
        <v>0</v>
      </c>
      <c r="J73" s="184">
        <f>'TABELA I'!J83</f>
        <v>261</v>
      </c>
      <c r="K73" s="184">
        <f>'TABELA I'!K83</f>
        <v>0</v>
      </c>
      <c r="L73" s="184">
        <f>'TABELA I'!L83</f>
        <v>0</v>
      </c>
      <c r="M73" s="184">
        <f>'TABELA I'!M83</f>
        <v>0</v>
      </c>
      <c r="N73" s="184">
        <f>'TABELA I'!N83</f>
        <v>0</v>
      </c>
      <c r="O73" s="184" t="str">
        <f>'TABELA I'!O83</f>
        <v/>
      </c>
      <c r="P73" s="184" t="str">
        <f>'TABELA I'!P83</f>
        <v/>
      </c>
      <c r="Q73" s="184">
        <f>'TABELA I'!Q83</f>
        <v>0</v>
      </c>
      <c r="R73" s="184">
        <f>'TABELA I'!R83</f>
        <v>0</v>
      </c>
      <c r="S73" s="184" t="str">
        <f>'TABELA I'!S83</f>
        <v/>
      </c>
      <c r="T73" s="184" t="str">
        <f>'TABELA I'!T83</f>
        <v/>
      </c>
    </row>
    <row r="74" spans="1:21" x14ac:dyDescent="0.2">
      <c r="A74" s="184">
        <f>'TABELA I'!$K$1</f>
        <v>2025</v>
      </c>
      <c r="B74" s="184">
        <f>'TABELA I'!$K$2</f>
        <v>0</v>
      </c>
      <c r="C74" s="184">
        <f>'TABELA I'!B84</f>
        <v>0</v>
      </c>
      <c r="D74" s="184">
        <f>'TABELA I'!C84</f>
        <v>0</v>
      </c>
      <c r="E74" s="184">
        <f>'TABELA I'!D84</f>
        <v>0</v>
      </c>
      <c r="F74" s="184">
        <f>'TABELA I'!E84</f>
        <v>0</v>
      </c>
      <c r="G74" s="184">
        <f>'TABELA I'!G84</f>
        <v>0</v>
      </c>
      <c r="H74" s="184">
        <f>'TABELA I'!H84</f>
        <v>0</v>
      </c>
      <c r="I74" s="184">
        <f>'TABELA I'!I84</f>
        <v>0</v>
      </c>
      <c r="J74" s="184">
        <f>'TABELA I'!J84</f>
        <v>261</v>
      </c>
      <c r="K74" s="184">
        <f>'TABELA I'!K84</f>
        <v>0</v>
      </c>
      <c r="L74" s="184">
        <f>'TABELA I'!L84</f>
        <v>0</v>
      </c>
      <c r="M74" s="184">
        <f>'TABELA I'!M84</f>
        <v>0</v>
      </c>
      <c r="N74" s="184">
        <f>'TABELA I'!N84</f>
        <v>0</v>
      </c>
      <c r="O74" s="184" t="str">
        <f>'TABELA I'!O84</f>
        <v/>
      </c>
      <c r="P74" s="184" t="str">
        <f>'TABELA I'!P84</f>
        <v/>
      </c>
      <c r="Q74" s="184">
        <f>'TABELA I'!Q84</f>
        <v>0</v>
      </c>
      <c r="R74" s="184">
        <f>'TABELA I'!R84</f>
        <v>0</v>
      </c>
      <c r="S74" s="184" t="str">
        <f>'TABELA I'!S84</f>
        <v/>
      </c>
      <c r="T74" s="184" t="str">
        <f>'TABELA I'!T84</f>
        <v/>
      </c>
    </row>
    <row r="75" spans="1:21" x14ac:dyDescent="0.2">
      <c r="A75" s="184">
        <f>'TABELA I'!$K$1</f>
        <v>2025</v>
      </c>
      <c r="B75" s="184">
        <f>'TABELA I'!$K$2</f>
        <v>0</v>
      </c>
      <c r="C75" s="184">
        <f>'TABELA I'!B85</f>
        <v>0</v>
      </c>
      <c r="D75" s="184">
        <f>'TABELA I'!C85</f>
        <v>0</v>
      </c>
      <c r="E75" s="184">
        <f>'TABELA I'!D85</f>
        <v>0</v>
      </c>
      <c r="F75" s="184">
        <f>'TABELA I'!E85</f>
        <v>0</v>
      </c>
      <c r="G75" s="184">
        <f>'TABELA I'!G85</f>
        <v>0</v>
      </c>
      <c r="H75" s="184">
        <f>'TABELA I'!H85</f>
        <v>0</v>
      </c>
      <c r="I75" s="184">
        <f>'TABELA I'!I85</f>
        <v>0</v>
      </c>
      <c r="J75" s="184">
        <f>'TABELA I'!J85</f>
        <v>261</v>
      </c>
      <c r="K75" s="184">
        <f>'TABELA I'!K85</f>
        <v>0</v>
      </c>
      <c r="L75" s="184">
        <f>'TABELA I'!L85</f>
        <v>0</v>
      </c>
      <c r="M75" s="184">
        <f>'TABELA I'!M85</f>
        <v>0</v>
      </c>
      <c r="N75" s="184">
        <f>'TABELA I'!N85</f>
        <v>0</v>
      </c>
      <c r="O75" s="184" t="str">
        <f>'TABELA I'!O85</f>
        <v/>
      </c>
      <c r="P75" s="184" t="str">
        <f>'TABELA I'!P85</f>
        <v/>
      </c>
      <c r="Q75" s="184">
        <f>'TABELA I'!Q85</f>
        <v>0</v>
      </c>
      <c r="R75" s="184">
        <f>'TABELA I'!R85</f>
        <v>0</v>
      </c>
      <c r="S75" s="184" t="str">
        <f>'TABELA I'!S85</f>
        <v/>
      </c>
      <c r="T75" s="184" t="str">
        <f>'TABELA I'!T85</f>
        <v/>
      </c>
    </row>
    <row r="76" spans="1:21" x14ac:dyDescent="0.2">
      <c r="A76" s="184">
        <f>'TABELA I'!$K$1</f>
        <v>2025</v>
      </c>
      <c r="B76" s="184">
        <f>'TABELA I'!$K$2</f>
        <v>0</v>
      </c>
      <c r="C76" s="184">
        <f>'TABELA I'!B86</f>
        <v>0</v>
      </c>
      <c r="D76" s="184">
        <f>'TABELA I'!C86</f>
        <v>0</v>
      </c>
      <c r="E76" s="184">
        <f>'TABELA I'!D86</f>
        <v>0</v>
      </c>
      <c r="F76" s="184">
        <f>'TABELA I'!E86</f>
        <v>0</v>
      </c>
      <c r="G76" s="184">
        <f>'TABELA I'!G86</f>
        <v>0</v>
      </c>
      <c r="H76" s="184">
        <f>'TABELA I'!H86</f>
        <v>0</v>
      </c>
      <c r="I76" s="184">
        <f>'TABELA I'!I86</f>
        <v>0</v>
      </c>
      <c r="J76" s="184">
        <f>'TABELA I'!J86</f>
        <v>261</v>
      </c>
      <c r="K76" s="184">
        <f>'TABELA I'!K86</f>
        <v>0</v>
      </c>
      <c r="L76" s="184">
        <f>'TABELA I'!L86</f>
        <v>0</v>
      </c>
      <c r="M76" s="184">
        <f>'TABELA I'!M86</f>
        <v>0</v>
      </c>
      <c r="N76" s="184">
        <f>'TABELA I'!N86</f>
        <v>0</v>
      </c>
      <c r="O76" s="184" t="str">
        <f>'TABELA I'!O86</f>
        <v/>
      </c>
      <c r="P76" s="184" t="str">
        <f>'TABELA I'!P86</f>
        <v/>
      </c>
      <c r="Q76" s="184">
        <f>'TABELA I'!Q86</f>
        <v>0</v>
      </c>
      <c r="R76" s="184">
        <f>'TABELA I'!R86</f>
        <v>0</v>
      </c>
      <c r="S76" s="184" t="str">
        <f>'TABELA I'!S86</f>
        <v/>
      </c>
      <c r="T76" s="184" t="str">
        <f>'TABELA I'!T86</f>
        <v/>
      </c>
    </row>
    <row r="77" spans="1:21" x14ac:dyDescent="0.2">
      <c r="A77" s="184">
        <f>'TABELA I'!$K$1</f>
        <v>2025</v>
      </c>
      <c r="B77" s="184">
        <f>'TABELA I'!$K$2</f>
        <v>0</v>
      </c>
      <c r="C77" s="184">
        <f>'TABELA I'!B87</f>
        <v>0</v>
      </c>
      <c r="D77" s="184">
        <f>'TABELA I'!C87</f>
        <v>0</v>
      </c>
      <c r="E77" s="184">
        <f>'TABELA I'!D87</f>
        <v>0</v>
      </c>
      <c r="F77" s="184">
        <f>'TABELA I'!E87</f>
        <v>0</v>
      </c>
      <c r="G77" s="184">
        <f>'TABELA I'!G87</f>
        <v>0</v>
      </c>
      <c r="H77" s="184">
        <f>'TABELA I'!H87</f>
        <v>0</v>
      </c>
      <c r="I77" s="184">
        <f>'TABELA I'!I87</f>
        <v>0</v>
      </c>
      <c r="J77" s="184">
        <f>'TABELA I'!J87</f>
        <v>261</v>
      </c>
      <c r="K77" s="184">
        <f>'TABELA I'!K87</f>
        <v>0</v>
      </c>
      <c r="L77" s="184">
        <f>'TABELA I'!L87</f>
        <v>0</v>
      </c>
      <c r="M77" s="184">
        <f>'TABELA I'!M87</f>
        <v>0</v>
      </c>
      <c r="N77" s="184">
        <f>'TABELA I'!N87</f>
        <v>0</v>
      </c>
      <c r="O77" s="184" t="str">
        <f>'TABELA I'!O87</f>
        <v/>
      </c>
      <c r="P77" s="184" t="str">
        <f>'TABELA I'!P87</f>
        <v/>
      </c>
      <c r="Q77" s="184">
        <f>'TABELA I'!Q87</f>
        <v>0</v>
      </c>
      <c r="R77" s="184">
        <f>'TABELA I'!R87</f>
        <v>0</v>
      </c>
      <c r="S77" s="184" t="str">
        <f>'TABELA I'!S87</f>
        <v/>
      </c>
      <c r="T77" s="184" t="str">
        <f>'TABELA I'!T87</f>
        <v/>
      </c>
    </row>
    <row r="79" spans="1:21" s="44" customFormat="1" ht="35.25" customHeight="1" x14ac:dyDescent="0.25">
      <c r="A79" s="181" t="s">
        <v>131</v>
      </c>
      <c r="B79" s="181" t="s">
        <v>162</v>
      </c>
      <c r="C79" s="181" t="s">
        <v>147</v>
      </c>
      <c r="D79" s="181" t="s">
        <v>150</v>
      </c>
      <c r="E79" s="181" t="s">
        <v>163</v>
      </c>
      <c r="F79" s="181" t="s">
        <v>148</v>
      </c>
      <c r="G79" s="182" t="s">
        <v>164</v>
      </c>
      <c r="H79" s="183" t="s">
        <v>165</v>
      </c>
      <c r="I79" s="183" t="s">
        <v>166</v>
      </c>
      <c r="J79" s="183" t="s">
        <v>167</v>
      </c>
      <c r="K79" s="182" t="s">
        <v>168</v>
      </c>
      <c r="L79" s="182" t="s">
        <v>169</v>
      </c>
      <c r="M79" s="182" t="s">
        <v>170</v>
      </c>
      <c r="N79" s="182" t="s">
        <v>171</v>
      </c>
      <c r="O79" s="182" t="s">
        <v>172</v>
      </c>
      <c r="P79" s="182" t="s">
        <v>173</v>
      </c>
      <c r="Q79" s="182" t="s">
        <v>174</v>
      </c>
      <c r="R79" s="182" t="s">
        <v>175</v>
      </c>
      <c r="S79" s="182" t="s">
        <v>176</v>
      </c>
      <c r="T79" s="182" t="s">
        <v>177</v>
      </c>
      <c r="U79" s="182" t="s">
        <v>178</v>
      </c>
    </row>
    <row r="80" spans="1:21" s="186" customFormat="1" ht="25.5" customHeight="1" x14ac:dyDescent="0.2">
      <c r="A80" s="185">
        <f>'TABELA I'!$K$1</f>
        <v>2025</v>
      </c>
      <c r="B80" s="185">
        <f>'TABELA I'!$K$2</f>
        <v>0</v>
      </c>
      <c r="C80" s="185">
        <f>+'TABELA I'!D111</f>
        <v>0</v>
      </c>
      <c r="D80" s="185">
        <f>+'TABELA I'!C112</f>
        <v>0</v>
      </c>
      <c r="E80" s="185">
        <f>+'TABELA I'!D112</f>
        <v>0</v>
      </c>
      <c r="F80" s="185" t="str">
        <f>+'TABELA I'!E112</f>
        <v>Glavni tužilac</v>
      </c>
      <c r="G80" s="185">
        <f>'TABELA I'!G112</f>
        <v>0</v>
      </c>
      <c r="H80" s="185">
        <f>'TABELA I'!H112</f>
        <v>0</v>
      </c>
      <c r="I80" s="185">
        <f>'TABELA I'!I112</f>
        <v>0</v>
      </c>
      <c r="J80" s="185">
        <f>'TABELA I'!J112</f>
        <v>0</v>
      </c>
      <c r="K80" s="185">
        <f>'TABELA I'!K112</f>
        <v>0</v>
      </c>
      <c r="L80" s="185">
        <f>'TABELA I'!L112</f>
        <v>0</v>
      </c>
      <c r="M80" s="185">
        <f>'TABELA I'!M112</f>
        <v>0</v>
      </c>
      <c r="N80" s="185">
        <f>'TABELA I'!N112</f>
        <v>0</v>
      </c>
      <c r="O80" s="185">
        <f>'TABELA I'!O112</f>
        <v>0</v>
      </c>
      <c r="P80" s="185">
        <f>'TABELA I'!P112</f>
        <v>0</v>
      </c>
      <c r="Q80" s="185">
        <f>'TABELA I'!Q112</f>
        <v>0</v>
      </c>
      <c r="R80" s="185">
        <f>'TABELA I'!R112</f>
        <v>0</v>
      </c>
      <c r="S80" s="185" t="str">
        <f>'TABELA I'!S112</f>
        <v/>
      </c>
      <c r="T80" s="185">
        <f>'TABELA I'!T112</f>
        <v>0</v>
      </c>
      <c r="U80" s="185" t="str">
        <f>'TABELA I'!A112</f>
        <v>Tužilaštvo 1</v>
      </c>
    </row>
    <row r="81" spans="1:23" s="186" customFormat="1" ht="25.5" x14ac:dyDescent="0.2">
      <c r="A81" s="185">
        <f>'TABELA I'!$K$1</f>
        <v>2025</v>
      </c>
      <c r="B81" s="185">
        <f>'TABELA I'!$K$2</f>
        <v>0</v>
      </c>
      <c r="C81" s="185">
        <f>+'TABELA I'!D111</f>
        <v>0</v>
      </c>
      <c r="D81" s="185">
        <f>+'TABELA I'!C113</f>
        <v>0</v>
      </c>
      <c r="E81" s="185">
        <f>+'TABELA I'!D113</f>
        <v>0</v>
      </c>
      <c r="F81" s="185">
        <f>+'TABELA I'!E113</f>
        <v>0</v>
      </c>
      <c r="G81" s="185">
        <f>'TABELA I'!G113</f>
        <v>0</v>
      </c>
      <c r="H81" s="185">
        <f>'TABELA I'!H113</f>
        <v>0</v>
      </c>
      <c r="I81" s="185">
        <f>'TABELA I'!I113</f>
        <v>0</v>
      </c>
      <c r="J81" s="185">
        <f>'TABELA I'!J113</f>
        <v>0</v>
      </c>
      <c r="K81" s="185">
        <f>'TABELA I'!K113</f>
        <v>0</v>
      </c>
      <c r="L81" s="185">
        <f>'TABELA I'!L113</f>
        <v>0</v>
      </c>
      <c r="M81" s="185">
        <f>'TABELA I'!M113</f>
        <v>0</v>
      </c>
      <c r="N81" s="185">
        <f>'TABELA I'!N113</f>
        <v>0</v>
      </c>
      <c r="O81" s="185">
        <f>'TABELA I'!O113</f>
        <v>0</v>
      </c>
      <c r="P81" s="185">
        <f>'TABELA I'!P113</f>
        <v>0</v>
      </c>
      <c r="Q81" s="185">
        <f>'TABELA I'!Q113</f>
        <v>0</v>
      </c>
      <c r="R81" s="185">
        <f>'TABELA I'!R113</f>
        <v>0</v>
      </c>
      <c r="S81" s="185">
        <f>'TABELA I'!S113</f>
        <v>0</v>
      </c>
      <c r="T81" s="185" t="str">
        <f>'TABELA I'!T113</f>
        <v/>
      </c>
      <c r="U81" s="185" t="str">
        <f>'TABELA I'!A113</f>
        <v>Tužilaštvo 2</v>
      </c>
    </row>
    <row r="82" spans="1:23" s="186" customFormat="1" ht="25.5" x14ac:dyDescent="0.2">
      <c r="A82" s="187">
        <f>'TABELA I'!$K$1</f>
        <v>2025</v>
      </c>
      <c r="B82" s="187">
        <f>'TABELA I'!$K$2</f>
        <v>0</v>
      </c>
      <c r="C82" s="187">
        <f>'TABELA I'!D114</f>
        <v>0</v>
      </c>
      <c r="D82" s="187">
        <f>'TABELA I'!C115</f>
        <v>0</v>
      </c>
      <c r="E82" s="187">
        <f>'TABELA I'!D115</f>
        <v>0</v>
      </c>
      <c r="F82" s="187">
        <f>'TABELA I'!E115</f>
        <v>0</v>
      </c>
      <c r="G82" s="187">
        <f>'TABELA I'!G115</f>
        <v>0</v>
      </c>
      <c r="H82" s="187">
        <f>'TABELA I'!H115</f>
        <v>0</v>
      </c>
      <c r="I82" s="187">
        <f>'TABELA I'!I115</f>
        <v>0</v>
      </c>
      <c r="J82" s="187">
        <f>'TABELA I'!J115</f>
        <v>0</v>
      </c>
      <c r="K82" s="187">
        <f>'TABELA I'!K115</f>
        <v>0</v>
      </c>
      <c r="L82" s="187">
        <f>'TABELA I'!L115</f>
        <v>0</v>
      </c>
      <c r="M82" s="187">
        <f>'TABELA I'!M115</f>
        <v>0</v>
      </c>
      <c r="N82" s="187">
        <f>'TABELA I'!N115</f>
        <v>0</v>
      </c>
      <c r="O82" s="187">
        <f>'TABELA I'!O115</f>
        <v>0</v>
      </c>
      <c r="P82" s="187">
        <f>'TABELA I'!P115</f>
        <v>0</v>
      </c>
      <c r="Q82" s="187">
        <f>'TABELA I'!Q115</f>
        <v>0</v>
      </c>
      <c r="R82" s="187">
        <f>'TABELA I'!R115</f>
        <v>0</v>
      </c>
      <c r="S82" s="187" t="str">
        <f>'TABELA I'!S115</f>
        <v/>
      </c>
      <c r="T82" s="187" t="str">
        <f>'TABELA I'!T115</f>
        <v/>
      </c>
      <c r="U82" s="187" t="str">
        <f>'TABELA I'!A115</f>
        <v>Tužilaštvo 1</v>
      </c>
    </row>
    <row r="83" spans="1:23" s="186" customFormat="1" ht="25.5" x14ac:dyDescent="0.2">
      <c r="A83" s="187">
        <f>'TABELA I'!$K$1</f>
        <v>2025</v>
      </c>
      <c r="B83" s="187">
        <f>'TABELA I'!$K$2</f>
        <v>0</v>
      </c>
      <c r="C83" s="187">
        <f>'TABELA I'!D114</f>
        <v>0</v>
      </c>
      <c r="D83" s="187">
        <f>'TABELA I'!C116</f>
        <v>0</v>
      </c>
      <c r="E83" s="187">
        <f>'TABELA I'!D116</f>
        <v>0</v>
      </c>
      <c r="F83" s="187">
        <f>'TABELA I'!E116</f>
        <v>0</v>
      </c>
      <c r="G83" s="187">
        <f>'TABELA I'!G116</f>
        <v>0</v>
      </c>
      <c r="H83" s="187">
        <f>'TABELA I'!H116</f>
        <v>0</v>
      </c>
      <c r="I83" s="187">
        <f>'TABELA I'!I116</f>
        <v>0</v>
      </c>
      <c r="J83" s="187">
        <f>'TABELA I'!J116</f>
        <v>0</v>
      </c>
      <c r="K83" s="187">
        <f>'TABELA I'!K116</f>
        <v>0</v>
      </c>
      <c r="L83" s="187">
        <f>'TABELA I'!L116</f>
        <v>0</v>
      </c>
      <c r="M83" s="187">
        <f>'TABELA I'!M116</f>
        <v>0</v>
      </c>
      <c r="N83" s="187">
        <f>'TABELA I'!N116</f>
        <v>0</v>
      </c>
      <c r="O83" s="187">
        <f>'TABELA I'!O116</f>
        <v>0</v>
      </c>
      <c r="P83" s="187">
        <f>'TABELA I'!P116</f>
        <v>0</v>
      </c>
      <c r="Q83" s="187">
        <f>'TABELA I'!Q116</f>
        <v>0</v>
      </c>
      <c r="R83" s="187">
        <f>'TABELA I'!R116</f>
        <v>0</v>
      </c>
      <c r="S83" s="187">
        <f>'TABELA I'!S116</f>
        <v>0</v>
      </c>
      <c r="T83" s="187" t="str">
        <f>'TABELA I'!T116</f>
        <v/>
      </c>
      <c r="U83" s="187" t="str">
        <f>'TABELA I'!A116</f>
        <v>Tužilaštvo 2</v>
      </c>
    </row>
    <row r="84" spans="1:23" s="186" customFormat="1" ht="25.5" x14ac:dyDescent="0.2">
      <c r="A84" s="185">
        <f>'TABELA I'!$K$1</f>
        <v>2025</v>
      </c>
      <c r="B84" s="185">
        <f>'TABELA I'!$K$2</f>
        <v>0</v>
      </c>
      <c r="C84" s="185">
        <f>'TABELA I'!D117</f>
        <v>0</v>
      </c>
      <c r="D84" s="185">
        <f>'TABELA I'!C118</f>
        <v>0</v>
      </c>
      <c r="E84" s="185">
        <f>'TABELA I'!D118</f>
        <v>0</v>
      </c>
      <c r="F84" s="185">
        <f>'TABELA I'!E118</f>
        <v>0</v>
      </c>
      <c r="G84" s="185">
        <f>'TABELA I'!G118</f>
        <v>0</v>
      </c>
      <c r="H84" s="185">
        <f>'TABELA I'!H118</f>
        <v>0</v>
      </c>
      <c r="I84" s="185">
        <f>'TABELA I'!I118</f>
        <v>0</v>
      </c>
      <c r="J84" s="185">
        <f>'TABELA I'!J118</f>
        <v>0</v>
      </c>
      <c r="K84" s="185">
        <f>'TABELA I'!K118</f>
        <v>0</v>
      </c>
      <c r="L84" s="185">
        <f>'TABELA I'!L118</f>
        <v>0</v>
      </c>
      <c r="M84" s="185">
        <f>'TABELA I'!M118</f>
        <v>0</v>
      </c>
      <c r="N84" s="185">
        <f>'TABELA I'!N118</f>
        <v>0</v>
      </c>
      <c r="O84" s="185">
        <f>'TABELA I'!O118</f>
        <v>0</v>
      </c>
      <c r="P84" s="185">
        <f>'TABELA I'!P118</f>
        <v>0</v>
      </c>
      <c r="Q84" s="185">
        <f>'TABELA I'!Q118</f>
        <v>0</v>
      </c>
      <c r="R84" s="185">
        <f>'TABELA I'!R118</f>
        <v>0</v>
      </c>
      <c r="S84" s="185" t="str">
        <f>'TABELA I'!S118</f>
        <v/>
      </c>
      <c r="T84" s="185" t="str">
        <f>'TABELA I'!T118</f>
        <v/>
      </c>
      <c r="U84" s="185" t="str">
        <f>'TABELA I'!A118</f>
        <v>Tužilaštvo 1</v>
      </c>
    </row>
    <row r="85" spans="1:23" s="186" customFormat="1" ht="25.5" x14ac:dyDescent="0.2">
      <c r="A85" s="185">
        <f>'TABELA I'!$K$1</f>
        <v>2025</v>
      </c>
      <c r="B85" s="185">
        <f>'TABELA I'!$K$2</f>
        <v>0</v>
      </c>
      <c r="C85" s="185">
        <f>'TABELA I'!D117</f>
        <v>0</v>
      </c>
      <c r="D85" s="185">
        <f>'TABELA I'!C119</f>
        <v>0</v>
      </c>
      <c r="E85" s="185">
        <f>'TABELA I'!D119</f>
        <v>0</v>
      </c>
      <c r="F85" s="185">
        <f>'TABELA I'!E119</f>
        <v>0</v>
      </c>
      <c r="G85" s="185">
        <f>'TABELA I'!G119</f>
        <v>0</v>
      </c>
      <c r="H85" s="185">
        <f>'TABELA I'!H119</f>
        <v>0</v>
      </c>
      <c r="I85" s="185">
        <f>'TABELA I'!I119</f>
        <v>0</v>
      </c>
      <c r="J85" s="185">
        <f>'TABELA I'!J119</f>
        <v>0</v>
      </c>
      <c r="K85" s="185">
        <f>'TABELA I'!K119</f>
        <v>0</v>
      </c>
      <c r="L85" s="185">
        <f>'TABELA I'!L119</f>
        <v>0</v>
      </c>
      <c r="M85" s="185">
        <f>'TABELA I'!M119</f>
        <v>0</v>
      </c>
      <c r="N85" s="185">
        <f>'TABELA I'!N119</f>
        <v>0</v>
      </c>
      <c r="O85" s="185">
        <f>'TABELA I'!O119</f>
        <v>0</v>
      </c>
      <c r="P85" s="185">
        <f>'TABELA I'!P119</f>
        <v>0</v>
      </c>
      <c r="Q85" s="185">
        <f>'TABELA I'!Q119</f>
        <v>0</v>
      </c>
      <c r="R85" s="185">
        <f>'TABELA I'!R119</f>
        <v>0</v>
      </c>
      <c r="S85" s="185">
        <f>'TABELA I'!S119</f>
        <v>0</v>
      </c>
      <c r="T85" s="185" t="str">
        <f>'TABELA I'!T119</f>
        <v/>
      </c>
      <c r="U85" s="185" t="str">
        <f>'TABELA I'!A119</f>
        <v>Tužilaštvo 2</v>
      </c>
    </row>
    <row r="86" spans="1:23" s="186" customFormat="1" ht="25.5" x14ac:dyDescent="0.2">
      <c r="A86" s="187">
        <f>'TABELA I'!$K$1</f>
        <v>2025</v>
      </c>
      <c r="B86" s="187">
        <f>'TABELA I'!$K$2</f>
        <v>0</v>
      </c>
      <c r="C86" s="187">
        <f>'TABELA I'!D120</f>
        <v>0</v>
      </c>
      <c r="D86" s="187">
        <f>'TABELA I'!C121</f>
        <v>0</v>
      </c>
      <c r="E86" s="187">
        <f>'TABELA I'!D121</f>
        <v>0</v>
      </c>
      <c r="F86" s="187">
        <f>'TABELA I'!E121</f>
        <v>0</v>
      </c>
      <c r="G86" s="187">
        <f>'TABELA I'!G121</f>
        <v>0</v>
      </c>
      <c r="H86" s="187">
        <f>'TABELA I'!H121</f>
        <v>0</v>
      </c>
      <c r="I86" s="187">
        <f>'TABELA I'!I121</f>
        <v>0</v>
      </c>
      <c r="J86" s="187">
        <f>'TABELA I'!J121</f>
        <v>0</v>
      </c>
      <c r="K86" s="187">
        <f>'TABELA I'!K121</f>
        <v>0</v>
      </c>
      <c r="L86" s="187">
        <f>'TABELA I'!L121</f>
        <v>0</v>
      </c>
      <c r="M86" s="187">
        <f>'TABELA I'!M121</f>
        <v>0</v>
      </c>
      <c r="N86" s="187">
        <f>'TABELA I'!N121</f>
        <v>0</v>
      </c>
      <c r="O86" s="187">
        <f>'TABELA I'!O121</f>
        <v>0</v>
      </c>
      <c r="P86" s="187">
        <f>'TABELA I'!P121</f>
        <v>0</v>
      </c>
      <c r="Q86" s="187">
        <f>'TABELA I'!Q121</f>
        <v>0</v>
      </c>
      <c r="R86" s="187">
        <f>'TABELA I'!R121</f>
        <v>0</v>
      </c>
      <c r="S86" s="187" t="str">
        <f>'TABELA I'!S121</f>
        <v/>
      </c>
      <c r="T86" s="187" t="str">
        <f>'TABELA I'!T121</f>
        <v/>
      </c>
      <c r="U86" s="187" t="str">
        <f>'TABELA I'!A121</f>
        <v>Tužilaštvo 1</v>
      </c>
    </row>
    <row r="87" spans="1:23" s="186" customFormat="1" ht="25.5" x14ac:dyDescent="0.2">
      <c r="A87" s="187">
        <f>'TABELA I'!$K$1</f>
        <v>2025</v>
      </c>
      <c r="B87" s="187">
        <f>'TABELA I'!$K$2</f>
        <v>0</v>
      </c>
      <c r="C87" s="187">
        <f>'TABELA I'!D120</f>
        <v>0</v>
      </c>
      <c r="D87" s="187">
        <f>'TABELA I'!C122</f>
        <v>0</v>
      </c>
      <c r="E87" s="187">
        <f>'TABELA I'!D122</f>
        <v>0</v>
      </c>
      <c r="F87" s="187">
        <f>'TABELA I'!E122</f>
        <v>0</v>
      </c>
      <c r="G87" s="187">
        <f>'TABELA I'!G122</f>
        <v>0</v>
      </c>
      <c r="H87" s="187">
        <f>'TABELA I'!H122</f>
        <v>0</v>
      </c>
      <c r="I87" s="187">
        <f>'TABELA I'!I122</f>
        <v>0</v>
      </c>
      <c r="J87" s="187">
        <f>'TABELA I'!J122</f>
        <v>0</v>
      </c>
      <c r="K87" s="187">
        <f>'TABELA I'!K122</f>
        <v>0</v>
      </c>
      <c r="L87" s="187">
        <f>'TABELA I'!L122</f>
        <v>0</v>
      </c>
      <c r="M87" s="187">
        <f>'TABELA I'!M122</f>
        <v>0</v>
      </c>
      <c r="N87" s="187">
        <f>'TABELA I'!N122</f>
        <v>0</v>
      </c>
      <c r="O87" s="187">
        <f>'TABELA I'!O122</f>
        <v>0</v>
      </c>
      <c r="P87" s="187">
        <f>'TABELA I'!P122</f>
        <v>0</v>
      </c>
      <c r="Q87" s="187">
        <f>'TABELA I'!Q122</f>
        <v>0</v>
      </c>
      <c r="R87" s="187">
        <f>'TABELA I'!R122</f>
        <v>0</v>
      </c>
      <c r="S87" s="187">
        <f>'TABELA I'!S122</f>
        <v>0</v>
      </c>
      <c r="T87" s="187" t="str">
        <f>'TABELA I'!T122</f>
        <v/>
      </c>
      <c r="U87" s="187" t="str">
        <f>'TABELA I'!A122</f>
        <v>Tužilaštvo 2</v>
      </c>
    </row>
    <row r="88" spans="1:23" ht="25.5" x14ac:dyDescent="0.2">
      <c r="A88" s="185">
        <f>'TABELA I'!$K$1</f>
        <v>2025</v>
      </c>
      <c r="B88" s="185">
        <f>'TABELA I'!$K$2</f>
        <v>0</v>
      </c>
      <c r="C88" s="185">
        <f>'TABELA I'!D123</f>
        <v>0</v>
      </c>
      <c r="D88" s="185">
        <f>'TABELA I'!C124</f>
        <v>0</v>
      </c>
      <c r="E88" s="185">
        <f>'TABELA I'!D124</f>
        <v>0</v>
      </c>
      <c r="F88" s="185">
        <f>'TABELA I'!E124</f>
        <v>0</v>
      </c>
      <c r="G88" s="185">
        <f>'TABELA I'!G124</f>
        <v>0</v>
      </c>
      <c r="H88" s="185">
        <f>'TABELA I'!H124</f>
        <v>0</v>
      </c>
      <c r="I88" s="185">
        <f>'TABELA I'!I124</f>
        <v>0</v>
      </c>
      <c r="J88" s="185">
        <f>'TABELA I'!J124</f>
        <v>0</v>
      </c>
      <c r="K88" s="185">
        <f>'TABELA I'!K124</f>
        <v>0</v>
      </c>
      <c r="L88" s="185">
        <f>'TABELA I'!L124</f>
        <v>0</v>
      </c>
      <c r="M88" s="185">
        <f>'TABELA I'!M124</f>
        <v>0</v>
      </c>
      <c r="N88" s="185">
        <f>'TABELA I'!N124</f>
        <v>0</v>
      </c>
      <c r="O88" s="185">
        <f>'TABELA I'!O124</f>
        <v>0</v>
      </c>
      <c r="P88" s="185">
        <f>'TABELA I'!P124</f>
        <v>0</v>
      </c>
      <c r="Q88" s="185">
        <f>'TABELA I'!Q124</f>
        <v>0</v>
      </c>
      <c r="R88" s="185">
        <f>'TABELA I'!R124</f>
        <v>0</v>
      </c>
      <c r="S88" s="185" t="str">
        <f>'TABELA I'!S124</f>
        <v/>
      </c>
      <c r="T88" s="185" t="str">
        <f>'TABELA I'!T124</f>
        <v/>
      </c>
      <c r="U88" s="185" t="str">
        <f>'TABELA I'!A124</f>
        <v>Tužilaštvo 1</v>
      </c>
    </row>
    <row r="89" spans="1:23" ht="25.5" x14ac:dyDescent="0.2">
      <c r="A89" s="185">
        <f>'TABELA I'!$K$1</f>
        <v>2025</v>
      </c>
      <c r="B89" s="185">
        <f>'TABELA I'!$K$2</f>
        <v>0</v>
      </c>
      <c r="C89" s="185">
        <f>'TABELA I'!D123</f>
        <v>0</v>
      </c>
      <c r="D89" s="185">
        <f>'TABELA I'!C125</f>
        <v>0</v>
      </c>
      <c r="E89" s="185">
        <f>'TABELA I'!D125</f>
        <v>0</v>
      </c>
      <c r="F89" s="185">
        <f>'TABELA I'!E125</f>
        <v>0</v>
      </c>
      <c r="G89" s="185">
        <f>'TABELA I'!G125</f>
        <v>0</v>
      </c>
      <c r="H89" s="185">
        <f>'TABELA I'!H125</f>
        <v>0</v>
      </c>
      <c r="I89" s="185">
        <f>'TABELA I'!I125</f>
        <v>0</v>
      </c>
      <c r="J89" s="185">
        <f>'TABELA I'!J125</f>
        <v>0</v>
      </c>
      <c r="K89" s="185">
        <f>'TABELA I'!K125</f>
        <v>0</v>
      </c>
      <c r="L89" s="185">
        <f>'TABELA I'!L125</f>
        <v>0</v>
      </c>
      <c r="M89" s="185">
        <f>'TABELA I'!M125</f>
        <v>0</v>
      </c>
      <c r="N89" s="185">
        <f>'TABELA I'!N125</f>
        <v>0</v>
      </c>
      <c r="O89" s="185">
        <f>'TABELA I'!O125</f>
        <v>0</v>
      </c>
      <c r="P89" s="185">
        <f>'TABELA I'!P125</f>
        <v>0</v>
      </c>
      <c r="Q89" s="185">
        <f>'TABELA I'!Q125</f>
        <v>0</v>
      </c>
      <c r="R89" s="185">
        <f>'TABELA I'!R125</f>
        <v>0</v>
      </c>
      <c r="S89" s="185">
        <f>'TABELA I'!S125</f>
        <v>0</v>
      </c>
      <c r="T89" s="185" t="str">
        <f>'TABELA I'!T125</f>
        <v/>
      </c>
      <c r="U89" s="185" t="str">
        <f>'TABELA I'!A125</f>
        <v>Tužilaštvo 2</v>
      </c>
    </row>
    <row r="90" spans="1:23" ht="25.5" x14ac:dyDescent="0.2">
      <c r="A90" s="187">
        <f>'TABELA I'!$K$1</f>
        <v>2025</v>
      </c>
      <c r="B90" s="187">
        <f>'TABELA I'!$K$2</f>
        <v>0</v>
      </c>
      <c r="C90" s="187">
        <f>'TABELA I'!D126</f>
        <v>0</v>
      </c>
      <c r="D90" s="187">
        <f>'TABELA I'!C127</f>
        <v>0</v>
      </c>
      <c r="E90" s="187">
        <f>'TABELA I'!D127</f>
        <v>0</v>
      </c>
      <c r="F90" s="187">
        <f>'TABELA I'!E127</f>
        <v>0</v>
      </c>
      <c r="G90" s="187">
        <f>'TABELA I'!G127</f>
        <v>0</v>
      </c>
      <c r="H90" s="187">
        <f>'TABELA I'!H127</f>
        <v>0</v>
      </c>
      <c r="I90" s="187">
        <f>'TABELA I'!I127</f>
        <v>0</v>
      </c>
      <c r="J90" s="187">
        <f>'TABELA I'!J127</f>
        <v>0</v>
      </c>
      <c r="K90" s="187">
        <f>'TABELA I'!K127</f>
        <v>0</v>
      </c>
      <c r="L90" s="187">
        <f>'TABELA I'!L127</f>
        <v>0</v>
      </c>
      <c r="M90" s="187">
        <f>'TABELA I'!M127</f>
        <v>0</v>
      </c>
      <c r="N90" s="187">
        <f>'TABELA I'!N127</f>
        <v>0</v>
      </c>
      <c r="O90" s="187">
        <f>'TABELA I'!O127</f>
        <v>0</v>
      </c>
      <c r="P90" s="187">
        <f>'TABELA I'!P127</f>
        <v>0</v>
      </c>
      <c r="Q90" s="187">
        <f>'TABELA I'!Q127</f>
        <v>0</v>
      </c>
      <c r="R90" s="187">
        <f>'TABELA I'!R127</f>
        <v>0</v>
      </c>
      <c r="S90" s="187" t="str">
        <f>'TABELA I'!S127</f>
        <v/>
      </c>
      <c r="T90" s="187" t="str">
        <f>'TABELA I'!T127</f>
        <v/>
      </c>
      <c r="U90" s="187" t="str">
        <f>'TABELA I'!A127</f>
        <v>Tužilaštvo 1</v>
      </c>
    </row>
    <row r="91" spans="1:23" ht="25.5" x14ac:dyDescent="0.2">
      <c r="A91" s="187">
        <f>'TABELA I'!$K$1</f>
        <v>2025</v>
      </c>
      <c r="B91" s="187">
        <f>'TABELA I'!$K$2</f>
        <v>0</v>
      </c>
      <c r="C91" s="187">
        <f>'TABELA I'!D126</f>
        <v>0</v>
      </c>
      <c r="D91" s="187">
        <f>'TABELA I'!C128</f>
        <v>0</v>
      </c>
      <c r="E91" s="187">
        <f>'TABELA I'!D128</f>
        <v>0</v>
      </c>
      <c r="F91" s="187">
        <f>'TABELA I'!E128</f>
        <v>0</v>
      </c>
      <c r="G91" s="187">
        <f>'TABELA I'!G128</f>
        <v>0</v>
      </c>
      <c r="H91" s="187">
        <f>'TABELA I'!H128</f>
        <v>0</v>
      </c>
      <c r="I91" s="187">
        <f>'TABELA I'!I128</f>
        <v>0</v>
      </c>
      <c r="J91" s="187">
        <f>'TABELA I'!J128</f>
        <v>0</v>
      </c>
      <c r="K91" s="187">
        <f>'TABELA I'!K128</f>
        <v>0</v>
      </c>
      <c r="L91" s="187">
        <f>'TABELA I'!L128</f>
        <v>0</v>
      </c>
      <c r="M91" s="187">
        <f>'TABELA I'!M128</f>
        <v>0</v>
      </c>
      <c r="N91" s="187">
        <f>'TABELA I'!N128</f>
        <v>0</v>
      </c>
      <c r="O91" s="187">
        <f>'TABELA I'!O128</f>
        <v>0</v>
      </c>
      <c r="P91" s="187">
        <f>'TABELA I'!P128</f>
        <v>0</v>
      </c>
      <c r="Q91" s="187">
        <f>'TABELA I'!Q128</f>
        <v>0</v>
      </c>
      <c r="R91" s="187">
        <f>'TABELA I'!R128</f>
        <v>0</v>
      </c>
      <c r="S91" s="187">
        <f>'TABELA I'!S128</f>
        <v>0</v>
      </c>
      <c r="T91" s="187" t="str">
        <f>'TABELA I'!T128</f>
        <v/>
      </c>
      <c r="U91" s="187" t="str">
        <f>'TABELA I'!A128</f>
        <v>Tužilaštvo 2</v>
      </c>
    </row>
    <row r="92" spans="1:23" s="300" customFormat="1" ht="25.5" x14ac:dyDescent="0.2">
      <c r="A92" s="185">
        <f>'TABELA I'!$K$1</f>
        <v>2025</v>
      </c>
      <c r="B92" s="185">
        <f>'TABELA I'!$K$2</f>
        <v>0</v>
      </c>
      <c r="C92" s="185">
        <f>'TABELA I'!D129</f>
        <v>0</v>
      </c>
      <c r="D92" s="185">
        <f>'TABELA I'!C130</f>
        <v>0</v>
      </c>
      <c r="E92" s="185">
        <f>'TABELA I'!D130</f>
        <v>0</v>
      </c>
      <c r="F92" s="185">
        <f>'TABELA I'!E130</f>
        <v>0</v>
      </c>
      <c r="G92" s="185">
        <f>'TABELA I'!G130</f>
        <v>0</v>
      </c>
      <c r="H92" s="185">
        <f>'TABELA I'!H130</f>
        <v>0</v>
      </c>
      <c r="I92" s="185">
        <f>'TABELA I'!I130</f>
        <v>0</v>
      </c>
      <c r="J92" s="185">
        <f>'TABELA I'!J130</f>
        <v>0</v>
      </c>
      <c r="K92" s="185">
        <f>'TABELA I'!K130</f>
        <v>0</v>
      </c>
      <c r="L92" s="185">
        <f>'TABELA I'!L130</f>
        <v>0</v>
      </c>
      <c r="M92" s="185">
        <f>'TABELA I'!M130</f>
        <v>0</v>
      </c>
      <c r="N92" s="185">
        <f>'TABELA I'!N130</f>
        <v>0</v>
      </c>
      <c r="O92" s="185">
        <f>'TABELA I'!O130</f>
        <v>0</v>
      </c>
      <c r="P92" s="185">
        <f>'TABELA I'!P130</f>
        <v>0</v>
      </c>
      <c r="Q92" s="185">
        <f>'TABELA I'!Q130</f>
        <v>0</v>
      </c>
      <c r="R92" s="185">
        <f>'TABELA I'!R130</f>
        <v>0</v>
      </c>
      <c r="S92" s="185" t="str">
        <f>'TABELA I'!S130</f>
        <v/>
      </c>
      <c r="T92" s="185" t="str">
        <f>'TABELA I'!T130</f>
        <v/>
      </c>
      <c r="U92" s="185" t="str">
        <f>'TABELA I'!A130</f>
        <v>Tužilaštvo 1</v>
      </c>
      <c r="W92" s="301"/>
    </row>
    <row r="93" spans="1:23" s="300" customFormat="1" ht="25.5" x14ac:dyDescent="0.2">
      <c r="A93" s="185">
        <f>'TABELA I'!$K$1</f>
        <v>2025</v>
      </c>
      <c r="B93" s="185">
        <f>'TABELA I'!$K$2</f>
        <v>0</v>
      </c>
      <c r="C93" s="185">
        <f>'TABELA I'!D129</f>
        <v>0</v>
      </c>
      <c r="D93" s="185">
        <f>'TABELA I'!C131</f>
        <v>0</v>
      </c>
      <c r="E93" s="185">
        <f>'TABELA I'!D131</f>
        <v>0</v>
      </c>
      <c r="F93" s="185">
        <f>'TABELA I'!E131</f>
        <v>0</v>
      </c>
      <c r="G93" s="185">
        <f>'TABELA I'!G131</f>
        <v>0</v>
      </c>
      <c r="H93" s="185">
        <f>'TABELA I'!H131</f>
        <v>0</v>
      </c>
      <c r="I93" s="185">
        <f>'TABELA I'!I131</f>
        <v>0</v>
      </c>
      <c r="J93" s="185">
        <f>'TABELA I'!J131</f>
        <v>0</v>
      </c>
      <c r="K93" s="185">
        <f>'TABELA I'!K131</f>
        <v>0</v>
      </c>
      <c r="L93" s="185">
        <f>'TABELA I'!L131</f>
        <v>0</v>
      </c>
      <c r="M93" s="185">
        <f>'TABELA I'!M131</f>
        <v>0</v>
      </c>
      <c r="N93" s="185">
        <f>'TABELA I'!N131</f>
        <v>0</v>
      </c>
      <c r="O93" s="185">
        <f>'TABELA I'!O131</f>
        <v>0</v>
      </c>
      <c r="P93" s="185">
        <f>'TABELA I'!P131</f>
        <v>0</v>
      </c>
      <c r="Q93" s="185">
        <f>'TABELA I'!Q131</f>
        <v>0</v>
      </c>
      <c r="R93" s="185">
        <f>'TABELA I'!R131</f>
        <v>0</v>
      </c>
      <c r="S93" s="185">
        <f>'TABELA I'!S131</f>
        <v>0</v>
      </c>
      <c r="T93" s="185" t="str">
        <f>'TABELA I'!T131</f>
        <v/>
      </c>
      <c r="U93" s="185" t="str">
        <f>'TABELA I'!A131</f>
        <v>Tužilaštvo 2</v>
      </c>
      <c r="W93" s="301"/>
    </row>
    <row r="94" spans="1:23" s="300" customFormat="1" ht="25.5" x14ac:dyDescent="0.2">
      <c r="A94" s="187">
        <f>'TABELA I'!$K$1</f>
        <v>2025</v>
      </c>
      <c r="B94" s="187">
        <f>'TABELA I'!$K$2</f>
        <v>0</v>
      </c>
      <c r="C94" s="187">
        <f>'TABELA I'!D132</f>
        <v>0</v>
      </c>
      <c r="D94" s="187">
        <f>'TABELA I'!C133</f>
        <v>0</v>
      </c>
      <c r="E94" s="187">
        <f>'TABELA I'!D133</f>
        <v>0</v>
      </c>
      <c r="F94" s="187">
        <f>'TABELA I'!E133</f>
        <v>0</v>
      </c>
      <c r="G94" s="187">
        <f>'TABELA I'!G133</f>
        <v>0</v>
      </c>
      <c r="H94" s="187">
        <f>'TABELA I'!H133</f>
        <v>0</v>
      </c>
      <c r="I94" s="187">
        <f>'TABELA I'!I133</f>
        <v>0</v>
      </c>
      <c r="J94" s="187">
        <f>'TABELA I'!J133</f>
        <v>0</v>
      </c>
      <c r="K94" s="187">
        <f>'TABELA I'!K133</f>
        <v>0</v>
      </c>
      <c r="L94" s="187">
        <f>'TABELA I'!L133</f>
        <v>0</v>
      </c>
      <c r="M94" s="187">
        <f>'TABELA I'!M133</f>
        <v>0</v>
      </c>
      <c r="N94" s="187">
        <f>'TABELA I'!N133</f>
        <v>0</v>
      </c>
      <c r="O94" s="187">
        <f>'TABELA I'!O133</f>
        <v>0</v>
      </c>
      <c r="P94" s="187">
        <f>'TABELA I'!P133</f>
        <v>0</v>
      </c>
      <c r="Q94" s="187">
        <f>'TABELA I'!Q133</f>
        <v>0</v>
      </c>
      <c r="R94" s="187">
        <f>'TABELA I'!R133</f>
        <v>0</v>
      </c>
      <c r="S94" s="187" t="str">
        <f>'TABELA I'!S133</f>
        <v/>
      </c>
      <c r="T94" s="187" t="str">
        <f>'TABELA I'!T133</f>
        <v/>
      </c>
      <c r="U94" s="187" t="str">
        <f>'TABELA I'!A133</f>
        <v>Tužilaštvo 1</v>
      </c>
      <c r="W94" s="301"/>
    </row>
    <row r="95" spans="1:23" s="300" customFormat="1" ht="25.5" x14ac:dyDescent="0.2">
      <c r="A95" s="187">
        <f>'TABELA I'!$K$1</f>
        <v>2025</v>
      </c>
      <c r="B95" s="187">
        <f>'TABELA I'!$K$2</f>
        <v>0</v>
      </c>
      <c r="C95" s="187">
        <f>'TABELA I'!D132</f>
        <v>0</v>
      </c>
      <c r="D95" s="187">
        <f>'TABELA I'!C134</f>
        <v>0</v>
      </c>
      <c r="E95" s="187">
        <f>'TABELA I'!D134</f>
        <v>0</v>
      </c>
      <c r="F95" s="187">
        <f>'TABELA I'!E134</f>
        <v>0</v>
      </c>
      <c r="G95" s="187">
        <f>'TABELA I'!G134</f>
        <v>0</v>
      </c>
      <c r="H95" s="187">
        <f>'TABELA I'!H134</f>
        <v>0</v>
      </c>
      <c r="I95" s="187">
        <f>'TABELA I'!I134</f>
        <v>0</v>
      </c>
      <c r="J95" s="187">
        <f>'TABELA I'!J134</f>
        <v>0</v>
      </c>
      <c r="K95" s="187">
        <f>'TABELA I'!K134</f>
        <v>0</v>
      </c>
      <c r="L95" s="187">
        <f>'TABELA I'!L134</f>
        <v>0</v>
      </c>
      <c r="M95" s="187">
        <f>'TABELA I'!M134</f>
        <v>0</v>
      </c>
      <c r="N95" s="187">
        <f>'TABELA I'!N134</f>
        <v>0</v>
      </c>
      <c r="O95" s="187">
        <f>'TABELA I'!O134</f>
        <v>0</v>
      </c>
      <c r="P95" s="187">
        <f>'TABELA I'!P134</f>
        <v>0</v>
      </c>
      <c r="Q95" s="187">
        <f>'TABELA I'!Q134</f>
        <v>0</v>
      </c>
      <c r="R95" s="187">
        <f>'TABELA I'!R134</f>
        <v>0</v>
      </c>
      <c r="S95" s="187">
        <f>'TABELA I'!S134</f>
        <v>0</v>
      </c>
      <c r="T95" s="187" t="str">
        <f>'TABELA I'!T134</f>
        <v/>
      </c>
      <c r="U95" s="187" t="str">
        <f>'TABELA I'!A134</f>
        <v>Tužilaštvo 2</v>
      </c>
      <c r="W95" s="301"/>
    </row>
    <row r="96" spans="1:23" s="188" customFormat="1" ht="25.5" x14ac:dyDescent="0.2">
      <c r="A96" s="185">
        <f>'TABELA I'!$K$1</f>
        <v>2025</v>
      </c>
      <c r="B96" s="185">
        <f>'TABELA I'!$K$2</f>
        <v>0</v>
      </c>
      <c r="C96" s="185">
        <f>'TABELA I'!D135</f>
        <v>0</v>
      </c>
      <c r="D96" s="185">
        <f>'TABELA I'!C136</f>
        <v>0</v>
      </c>
      <c r="E96" s="185">
        <f>'TABELA I'!D136</f>
        <v>0</v>
      </c>
      <c r="F96" s="185">
        <f>'TABELA I'!E136</f>
        <v>0</v>
      </c>
      <c r="G96" s="185">
        <f>'TABELA I'!G136</f>
        <v>0</v>
      </c>
      <c r="H96" s="185">
        <f>'TABELA I'!H136</f>
        <v>0</v>
      </c>
      <c r="I96" s="185">
        <f>'TABELA I'!I136</f>
        <v>0</v>
      </c>
      <c r="J96" s="185">
        <f>'TABELA I'!J136</f>
        <v>0</v>
      </c>
      <c r="K96" s="185">
        <f>'TABELA I'!K136</f>
        <v>0</v>
      </c>
      <c r="L96" s="185">
        <f>'TABELA I'!L136</f>
        <v>0</v>
      </c>
      <c r="M96" s="185">
        <f>'TABELA I'!M136</f>
        <v>0</v>
      </c>
      <c r="N96" s="185">
        <f>'TABELA I'!N136</f>
        <v>0</v>
      </c>
      <c r="O96" s="185">
        <f>'TABELA I'!O136</f>
        <v>0</v>
      </c>
      <c r="P96" s="185">
        <f>'TABELA I'!P136</f>
        <v>0</v>
      </c>
      <c r="Q96" s="185">
        <f>'TABELA I'!Q136</f>
        <v>0</v>
      </c>
      <c r="R96" s="185">
        <f>'TABELA I'!R136</f>
        <v>0</v>
      </c>
      <c r="S96" s="185" t="str">
        <f>'TABELA I'!S136</f>
        <v/>
      </c>
      <c r="T96" s="185" t="str">
        <f>'TABELA I'!T136</f>
        <v/>
      </c>
      <c r="U96" s="185" t="str">
        <f>'TABELA I'!A136</f>
        <v>Tužilaštvo 1</v>
      </c>
      <c r="W96" s="302"/>
    </row>
    <row r="97" spans="1:23" s="188" customFormat="1" ht="25.5" x14ac:dyDescent="0.2">
      <c r="A97" s="185">
        <f>'TABELA I'!$K$1</f>
        <v>2025</v>
      </c>
      <c r="B97" s="185">
        <f>'TABELA I'!$K$2</f>
        <v>0</v>
      </c>
      <c r="C97" s="185">
        <f>'TABELA I'!D135</f>
        <v>0</v>
      </c>
      <c r="D97" s="185">
        <f>'TABELA I'!C137</f>
        <v>0</v>
      </c>
      <c r="E97" s="185">
        <f>'TABELA I'!D137</f>
        <v>0</v>
      </c>
      <c r="F97" s="185">
        <f>'TABELA I'!E137</f>
        <v>0</v>
      </c>
      <c r="G97" s="185">
        <f>'TABELA I'!G137</f>
        <v>0</v>
      </c>
      <c r="H97" s="185">
        <f>'TABELA I'!H137</f>
        <v>0</v>
      </c>
      <c r="I97" s="185">
        <f>'TABELA I'!I137</f>
        <v>0</v>
      </c>
      <c r="J97" s="185">
        <f>'TABELA I'!J137</f>
        <v>0</v>
      </c>
      <c r="K97" s="185">
        <f>'TABELA I'!K137</f>
        <v>0</v>
      </c>
      <c r="L97" s="185">
        <f>'TABELA I'!L137</f>
        <v>0</v>
      </c>
      <c r="M97" s="185">
        <f>'TABELA I'!M137</f>
        <v>0</v>
      </c>
      <c r="N97" s="185">
        <f>'TABELA I'!N137</f>
        <v>0</v>
      </c>
      <c r="O97" s="185">
        <f>'TABELA I'!O137</f>
        <v>0</v>
      </c>
      <c r="P97" s="185">
        <f>'TABELA I'!P137</f>
        <v>0</v>
      </c>
      <c r="Q97" s="185">
        <f>'TABELA I'!Q137</f>
        <v>0</v>
      </c>
      <c r="R97" s="185">
        <f>'TABELA I'!R137</f>
        <v>0</v>
      </c>
      <c r="S97" s="185">
        <f>'TABELA I'!S137</f>
        <v>0</v>
      </c>
      <c r="T97" s="185" t="str">
        <f>'TABELA I'!T137</f>
        <v/>
      </c>
      <c r="U97" s="185" t="str">
        <f>'TABELA I'!A137</f>
        <v>Tužilaštvo 2</v>
      </c>
      <c r="W97" s="302"/>
    </row>
    <row r="98" spans="1:23" s="188" customFormat="1" ht="25.5" x14ac:dyDescent="0.2">
      <c r="A98" s="187">
        <f>'TABELA I'!$K$1</f>
        <v>2025</v>
      </c>
      <c r="B98" s="187">
        <f>'TABELA I'!$K$2</f>
        <v>0</v>
      </c>
      <c r="C98" s="187">
        <f>'TABELA I'!D138</f>
        <v>0</v>
      </c>
      <c r="D98" s="187">
        <f>'TABELA I'!C139</f>
        <v>0</v>
      </c>
      <c r="E98" s="187">
        <f>'TABELA I'!D139</f>
        <v>0</v>
      </c>
      <c r="F98" s="187">
        <f>'TABELA I'!E139</f>
        <v>0</v>
      </c>
      <c r="G98" s="187">
        <f>'TABELA I'!G139</f>
        <v>0</v>
      </c>
      <c r="H98" s="187">
        <f>'TABELA I'!H139</f>
        <v>0</v>
      </c>
      <c r="I98" s="187">
        <f>'TABELA I'!I139</f>
        <v>0</v>
      </c>
      <c r="J98" s="187">
        <f>'TABELA I'!J139</f>
        <v>0</v>
      </c>
      <c r="K98" s="187">
        <f>'TABELA I'!K139</f>
        <v>0</v>
      </c>
      <c r="L98" s="187">
        <f>'TABELA I'!L139</f>
        <v>0</v>
      </c>
      <c r="M98" s="187">
        <f>'TABELA I'!M139</f>
        <v>0</v>
      </c>
      <c r="N98" s="187">
        <f>'TABELA I'!N139</f>
        <v>0</v>
      </c>
      <c r="O98" s="187">
        <f>'TABELA I'!O139</f>
        <v>0</v>
      </c>
      <c r="P98" s="187">
        <f>'TABELA I'!P139</f>
        <v>0</v>
      </c>
      <c r="Q98" s="187">
        <f>'TABELA I'!Q139</f>
        <v>0</v>
      </c>
      <c r="R98" s="187">
        <f>'TABELA I'!R139</f>
        <v>0</v>
      </c>
      <c r="S98" s="187" t="str">
        <f>'TABELA I'!S139</f>
        <v/>
      </c>
      <c r="T98" s="187" t="str">
        <f>'TABELA I'!T139</f>
        <v/>
      </c>
      <c r="U98" s="187" t="str">
        <f>'TABELA I'!A139</f>
        <v>Tužilaštvo 1</v>
      </c>
      <c r="W98" s="302"/>
    </row>
    <row r="99" spans="1:23" s="188" customFormat="1" ht="25.5" x14ac:dyDescent="0.2">
      <c r="A99" s="187">
        <f>'TABELA I'!$K$1</f>
        <v>2025</v>
      </c>
      <c r="B99" s="187">
        <f>'TABELA I'!$K$2</f>
        <v>0</v>
      </c>
      <c r="C99" s="187">
        <f>'TABELA I'!D138</f>
        <v>0</v>
      </c>
      <c r="D99" s="187">
        <f>'TABELA I'!C140</f>
        <v>0</v>
      </c>
      <c r="E99" s="187">
        <f>'TABELA I'!D140</f>
        <v>0</v>
      </c>
      <c r="F99" s="187">
        <f>'TABELA I'!E140</f>
        <v>0</v>
      </c>
      <c r="G99" s="187">
        <f>'TABELA I'!G140</f>
        <v>0</v>
      </c>
      <c r="H99" s="187">
        <f>'TABELA I'!H140</f>
        <v>0</v>
      </c>
      <c r="I99" s="187">
        <f>'TABELA I'!I140</f>
        <v>0</v>
      </c>
      <c r="J99" s="187">
        <f>'TABELA I'!J140</f>
        <v>0</v>
      </c>
      <c r="K99" s="187">
        <f>'TABELA I'!K140</f>
        <v>0</v>
      </c>
      <c r="L99" s="187">
        <f>'TABELA I'!L140</f>
        <v>0</v>
      </c>
      <c r="M99" s="187">
        <f>'TABELA I'!M140</f>
        <v>0</v>
      </c>
      <c r="N99" s="187">
        <f>'TABELA I'!N140</f>
        <v>0</v>
      </c>
      <c r="O99" s="187">
        <f>'TABELA I'!O140</f>
        <v>0</v>
      </c>
      <c r="P99" s="187">
        <f>'TABELA I'!P140</f>
        <v>0</v>
      </c>
      <c r="Q99" s="187">
        <f>'TABELA I'!Q140</f>
        <v>0</v>
      </c>
      <c r="R99" s="187">
        <f>'TABELA I'!R140</f>
        <v>0</v>
      </c>
      <c r="S99" s="187">
        <f>'TABELA I'!S140</f>
        <v>0</v>
      </c>
      <c r="T99" s="187" t="str">
        <f>'TABELA I'!T140</f>
        <v/>
      </c>
      <c r="U99" s="187" t="str">
        <f>'TABELA I'!A140</f>
        <v>Tužilaštvo 2</v>
      </c>
      <c r="W99" s="302"/>
    </row>
    <row r="100" spans="1:23" s="179" customFormat="1" x14ac:dyDescent="0.2">
      <c r="A100" s="299"/>
      <c r="B100" s="299"/>
      <c r="C100" s="299"/>
      <c r="D100" s="299"/>
      <c r="E100" s="299"/>
      <c r="F100" s="299"/>
      <c r="G100" s="299"/>
      <c r="H100" s="299"/>
      <c r="I100" s="299"/>
      <c r="J100" s="299"/>
      <c r="K100" s="299"/>
      <c r="L100" s="299"/>
      <c r="M100" s="299"/>
      <c r="N100" s="299"/>
      <c r="O100" s="299"/>
      <c r="P100" s="299"/>
      <c r="Q100" s="299"/>
      <c r="R100" s="299"/>
      <c r="S100" s="299"/>
      <c r="T100" s="299"/>
      <c r="U100" s="299"/>
    </row>
    <row r="102" spans="1:23" ht="38.25" x14ac:dyDescent="0.2">
      <c r="A102" s="181" t="s">
        <v>131</v>
      </c>
      <c r="B102" s="181" t="s">
        <v>162</v>
      </c>
      <c r="C102" s="182" t="s">
        <v>179</v>
      </c>
      <c r="D102" s="182" t="s">
        <v>149</v>
      </c>
      <c r="E102" s="182" t="s">
        <v>180</v>
      </c>
      <c r="F102" s="182" t="s">
        <v>181</v>
      </c>
    </row>
    <row r="103" spans="1:23" x14ac:dyDescent="0.2">
      <c r="A103" s="187">
        <f>'TABELA I'!$K$1</f>
        <v>2025</v>
      </c>
      <c r="B103" s="187">
        <f>'TABELA I'!$K$2</f>
        <v>0</v>
      </c>
      <c r="C103" s="189">
        <f>'TABELA I'!H145</f>
        <v>0</v>
      </c>
      <c r="D103" s="189">
        <f>'TABELA I'!K145</f>
        <v>0</v>
      </c>
      <c r="E103" s="189">
        <f>'TABELA I'!N145</f>
        <v>0</v>
      </c>
      <c r="F103" s="189">
        <f>'TABELA I'!O145</f>
        <v>0</v>
      </c>
      <c r="I103" s="302"/>
    </row>
    <row r="104" spans="1:23" x14ac:dyDescent="0.2">
      <c r="A104" s="187">
        <f>'TABELA I'!$K$1</f>
        <v>2025</v>
      </c>
      <c r="B104" s="187">
        <f>'TABELA I'!$K$2</f>
        <v>0</v>
      </c>
      <c r="C104" s="189">
        <f>'TABELA I'!H146</f>
        <v>0</v>
      </c>
      <c r="D104" s="189">
        <f>'TABELA I'!K146</f>
        <v>0</v>
      </c>
      <c r="E104" s="189">
        <f>'TABELA I'!N146</f>
        <v>0</v>
      </c>
      <c r="F104" s="189">
        <f>'TABELA I'!O146</f>
        <v>0</v>
      </c>
      <c r="I104" s="302"/>
    </row>
    <row r="105" spans="1:23" s="188" customFormat="1" x14ac:dyDescent="0.2">
      <c r="A105" s="187">
        <f>'TABELA I'!$K$1</f>
        <v>2025</v>
      </c>
      <c r="B105" s="187">
        <f>'TABELA I'!$K$2</f>
        <v>0</v>
      </c>
      <c r="C105" s="189">
        <f>'TABELA I'!H147</f>
        <v>0</v>
      </c>
      <c r="D105" s="189">
        <f>'TABELA I'!K147</f>
        <v>0</v>
      </c>
      <c r="E105" s="189">
        <f>'TABELA I'!N147</f>
        <v>0</v>
      </c>
      <c r="F105" s="189">
        <f>'TABELA I'!O147</f>
        <v>0</v>
      </c>
      <c r="I105" s="302"/>
      <c r="U105" s="177"/>
    </row>
    <row r="106" spans="1:23" s="188" customFormat="1" x14ac:dyDescent="0.2">
      <c r="A106" s="187">
        <f>'TABELA I'!$K$1</f>
        <v>2025</v>
      </c>
      <c r="B106" s="187">
        <f>'TABELA I'!$K$2</f>
        <v>0</v>
      </c>
      <c r="C106" s="189">
        <f>'TABELA I'!H148</f>
        <v>0</v>
      </c>
      <c r="D106" s="189">
        <f>'TABELA I'!K148</f>
        <v>0</v>
      </c>
      <c r="E106" s="189">
        <f>'TABELA I'!N148</f>
        <v>0</v>
      </c>
      <c r="F106" s="189">
        <f>'TABELA I'!O148</f>
        <v>0</v>
      </c>
      <c r="I106" s="302"/>
      <c r="U106" s="177"/>
    </row>
    <row r="107" spans="1:23" s="188" customFormat="1" x14ac:dyDescent="0.2">
      <c r="A107" s="187">
        <f>'TABELA I'!$K$1</f>
        <v>2025</v>
      </c>
      <c r="B107" s="187">
        <f>'TABELA I'!$K$2</f>
        <v>0</v>
      </c>
      <c r="C107" s="189">
        <f>'TABELA I'!H149</f>
        <v>0</v>
      </c>
      <c r="D107" s="189">
        <f>'TABELA I'!K149</f>
        <v>0</v>
      </c>
      <c r="E107" s="189">
        <f>'TABELA I'!N149</f>
        <v>0</v>
      </c>
      <c r="F107" s="189">
        <f>'TABELA I'!O149</f>
        <v>0</v>
      </c>
      <c r="I107" s="302"/>
      <c r="U107" s="177"/>
    </row>
    <row r="108" spans="1:23" s="188" customFormat="1" x14ac:dyDescent="0.2">
      <c r="A108" s="187">
        <f>'TABELA I'!$K$1</f>
        <v>2025</v>
      </c>
      <c r="B108" s="187">
        <f>'TABELA I'!$K$2</f>
        <v>0</v>
      </c>
      <c r="C108" s="189">
        <f>'TABELA I'!H150</f>
        <v>0</v>
      </c>
      <c r="D108" s="189">
        <f>'TABELA I'!K150</f>
        <v>0</v>
      </c>
      <c r="E108" s="189">
        <f>'TABELA I'!N150</f>
        <v>0</v>
      </c>
      <c r="F108" s="189">
        <f>'TABELA I'!O150</f>
        <v>0</v>
      </c>
      <c r="I108" s="302"/>
      <c r="U108" s="177"/>
    </row>
    <row r="109" spans="1:23" s="188" customFormat="1" x14ac:dyDescent="0.2">
      <c r="A109" s="187">
        <f>'TABELA I'!$K$1</f>
        <v>2025</v>
      </c>
      <c r="B109" s="187">
        <f>'TABELA I'!$K$2</f>
        <v>0</v>
      </c>
      <c r="C109" s="189">
        <f>'TABELA I'!H151</f>
        <v>0</v>
      </c>
      <c r="D109" s="189">
        <f>'TABELA I'!K151</f>
        <v>0</v>
      </c>
      <c r="E109" s="189">
        <f>'TABELA I'!N151</f>
        <v>0</v>
      </c>
      <c r="F109" s="189">
        <f>'TABELA I'!O151</f>
        <v>0</v>
      </c>
      <c r="I109" s="302"/>
      <c r="U109" s="177"/>
    </row>
    <row r="110" spans="1:23" s="188" customFormat="1" x14ac:dyDescent="0.2">
      <c r="A110" s="187">
        <f>'TABELA I'!$K$1</f>
        <v>2025</v>
      </c>
      <c r="B110" s="187">
        <f>'TABELA I'!$K$2</f>
        <v>0</v>
      </c>
      <c r="C110" s="189">
        <f>'TABELA I'!H152</f>
        <v>0</v>
      </c>
      <c r="D110" s="189">
        <f>'TABELA I'!K152</f>
        <v>0</v>
      </c>
      <c r="E110" s="189">
        <f>'TABELA I'!N152</f>
        <v>0</v>
      </c>
      <c r="F110" s="189">
        <f>'TABELA I'!O152</f>
        <v>0</v>
      </c>
      <c r="I110" s="302"/>
      <c r="U110" s="177"/>
    </row>
    <row r="111" spans="1:23" s="188" customFormat="1" x14ac:dyDescent="0.2">
      <c r="A111" s="187">
        <f>'TABELA I'!$K$1</f>
        <v>2025</v>
      </c>
      <c r="B111" s="187">
        <f>'TABELA I'!$K$2</f>
        <v>0</v>
      </c>
      <c r="C111" s="189">
        <f>'TABELA I'!H153</f>
        <v>0</v>
      </c>
      <c r="D111" s="189">
        <f>'TABELA I'!K153</f>
        <v>0</v>
      </c>
      <c r="E111" s="189">
        <f>'TABELA I'!N153</f>
        <v>0</v>
      </c>
      <c r="F111" s="189">
        <f>'TABELA I'!O153</f>
        <v>0</v>
      </c>
      <c r="I111" s="302"/>
      <c r="U111" s="177"/>
    </row>
    <row r="112" spans="1:23" s="188" customFormat="1" x14ac:dyDescent="0.2">
      <c r="A112" s="187">
        <f>'TABELA I'!$K$1</f>
        <v>2025</v>
      </c>
      <c r="B112" s="187">
        <f>'TABELA I'!$K$2</f>
        <v>0</v>
      </c>
      <c r="C112" s="189">
        <f>'TABELA I'!H154</f>
        <v>0</v>
      </c>
      <c r="D112" s="189">
        <f>'TABELA I'!K154</f>
        <v>0</v>
      </c>
      <c r="E112" s="189">
        <f>'TABELA I'!N154</f>
        <v>0</v>
      </c>
      <c r="F112" s="189">
        <f>'TABELA I'!O154</f>
        <v>0</v>
      </c>
      <c r="I112" s="302"/>
      <c r="U112" s="177"/>
    </row>
  </sheetData>
  <sheetProtection password="CCF6" sheet="1" objects="1" scenarios="1"/>
  <pageMargins left="0.7" right="0.7" top="0.75" bottom="0.75" header="0.3" footer="0.3"/>
  <pageSetup paperSize="9" orientation="portrait" r:id="rId1"/>
  <headerFooter>
    <oddHeader>&amp;R&amp;"Arial,Regular"&amp;11&amp;B&amp;K000000JAVNO</oddHeader>
    <evenHeader>&amp;R&amp;"Arial,Regular"&amp;11&amp;B&amp;K000000JAVNO</evenHeader>
    <firstHeader>&amp;R&amp;"Arial,Regular"&amp;11&amp;B&amp;K000000JAVNO</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AF200"/>
  <sheetViews>
    <sheetView topLeftCell="A161" zoomScale="90" zoomScaleNormal="90" workbookViewId="0">
      <selection activeCell="M202" sqref="M202"/>
    </sheetView>
  </sheetViews>
  <sheetFormatPr defaultRowHeight="12.75" x14ac:dyDescent="0.2"/>
  <cols>
    <col min="1" max="1" width="5.85546875" style="188" customWidth="1"/>
    <col min="2" max="2" width="6.85546875" style="188" customWidth="1"/>
    <col min="3" max="3" width="13.28515625" style="188" customWidth="1"/>
    <col min="4" max="5" width="9.140625" style="188"/>
    <col min="6" max="6" width="9.7109375" style="188" customWidth="1"/>
    <col min="7" max="7" width="15.5703125" style="188" customWidth="1"/>
    <col min="8" max="8" width="8" style="188" customWidth="1"/>
    <col min="9" max="9" width="7.28515625" style="188" customWidth="1"/>
    <col min="10" max="10" width="7.7109375" style="188" customWidth="1"/>
    <col min="11" max="11" width="8" style="188" customWidth="1"/>
    <col min="12" max="12" width="7.85546875" style="188" customWidth="1"/>
    <col min="13" max="13" width="8.140625" style="188" customWidth="1"/>
    <col min="14" max="14" width="6.5703125" style="188" customWidth="1"/>
    <col min="15" max="15" width="6.28515625" style="188" customWidth="1"/>
    <col min="16" max="16" width="6.85546875" style="188" customWidth="1"/>
    <col min="17" max="17" width="6.140625" style="188" customWidth="1"/>
    <col min="18" max="18" width="8.28515625" style="188" customWidth="1"/>
    <col min="19" max="19" width="8.85546875" style="188" customWidth="1"/>
    <col min="20" max="20" width="6.85546875" style="188" customWidth="1"/>
    <col min="21" max="21" width="5.140625" style="188" customWidth="1"/>
    <col min="22" max="22" width="6.7109375" style="188" customWidth="1"/>
    <col min="23" max="23" width="9.140625" style="188"/>
    <col min="24" max="24" width="6.140625" style="188" customWidth="1"/>
    <col min="25" max="25" width="9.140625" style="188"/>
    <col min="26" max="26" width="10.28515625" style="188" customWidth="1"/>
    <col min="27" max="27" width="7.5703125" style="188" customWidth="1"/>
    <col min="28" max="28" width="9" style="188" customWidth="1"/>
    <col min="29" max="29" width="7.140625" style="188" customWidth="1"/>
    <col min="30" max="30" width="7.5703125" style="188" customWidth="1"/>
    <col min="31" max="16384" width="9.140625" style="177"/>
  </cols>
  <sheetData>
    <row r="1" spans="1:30" s="179" customFormat="1" ht="29.25" customHeight="1" x14ac:dyDescent="0.2">
      <c r="A1" s="246" t="s">
        <v>130</v>
      </c>
      <c r="B1" s="246" t="s">
        <v>131</v>
      </c>
      <c r="C1" s="246" t="s">
        <v>147</v>
      </c>
      <c r="D1" s="246" t="s">
        <v>148</v>
      </c>
      <c r="E1" s="246" t="s">
        <v>149</v>
      </c>
      <c r="F1" s="246" t="s">
        <v>150</v>
      </c>
      <c r="G1" s="247" t="s">
        <v>132</v>
      </c>
      <c r="H1" s="247" t="s">
        <v>133</v>
      </c>
      <c r="I1" s="247" t="s">
        <v>134</v>
      </c>
      <c r="J1" s="247" t="s">
        <v>135</v>
      </c>
      <c r="K1" s="247" t="s">
        <v>136</v>
      </c>
      <c r="L1" s="247" t="s">
        <v>137</v>
      </c>
      <c r="M1" s="247" t="s">
        <v>138</v>
      </c>
      <c r="N1" s="247" t="s">
        <v>139</v>
      </c>
      <c r="O1" s="247" t="s">
        <v>140</v>
      </c>
      <c r="P1" s="247" t="s">
        <v>141</v>
      </c>
      <c r="Q1" s="247" t="s">
        <v>142</v>
      </c>
      <c r="R1" s="248" t="s">
        <v>151</v>
      </c>
      <c r="S1" s="249" t="s">
        <v>152</v>
      </c>
      <c r="T1" s="249" t="s">
        <v>153</v>
      </c>
      <c r="U1" s="249" t="s">
        <v>154</v>
      </c>
      <c r="V1" s="247" t="s">
        <v>143</v>
      </c>
      <c r="W1" s="247" t="s">
        <v>144</v>
      </c>
      <c r="X1" s="250" t="s">
        <v>145</v>
      </c>
      <c r="Y1" s="247" t="s">
        <v>146</v>
      </c>
      <c r="Z1" s="247" t="s">
        <v>155</v>
      </c>
      <c r="AA1" s="249" t="s">
        <v>156</v>
      </c>
      <c r="AB1" s="249" t="s">
        <v>157</v>
      </c>
      <c r="AC1" s="249" t="s">
        <v>158</v>
      </c>
      <c r="AD1" s="249" t="s">
        <v>159</v>
      </c>
    </row>
    <row r="2" spans="1:30" x14ac:dyDescent="0.2">
      <c r="A2" s="184">
        <f>'TABELA I'!$K$2</f>
        <v>0</v>
      </c>
      <c r="B2" s="184">
        <f>'TABELA I'!$K$1</f>
        <v>2025</v>
      </c>
      <c r="C2" s="184" t="str">
        <f>'TABELA IIa'!C11</f>
        <v/>
      </c>
      <c r="D2" s="184" t="str">
        <f>'TABELA IIa'!D11</f>
        <v>Zamjenik glavnog tužioca - specijalni tužilac</v>
      </c>
      <c r="E2" s="184">
        <f>'TABELA IIa'!E11</f>
        <v>0</v>
      </c>
      <c r="F2" s="184" t="str">
        <f>'TABELA IIa'!F11</f>
        <v>Nije ocijenjen ili Nema obavezu neposredno raditi na predmetima</v>
      </c>
      <c r="G2" s="184" t="str">
        <f>'TABELA IIa'!G11</f>
        <v>KT i KTM</v>
      </c>
      <c r="H2" s="184">
        <f>'TABELA IIa'!H11</f>
        <v>0</v>
      </c>
      <c r="I2" s="184">
        <f>'TABELA IIa'!I11</f>
        <v>0</v>
      </c>
      <c r="J2" s="184">
        <f>'TABELA IIa'!J11</f>
        <v>0</v>
      </c>
      <c r="K2" s="184">
        <f>'TABELA IIa'!K11</f>
        <v>0</v>
      </c>
      <c r="L2" s="184" t="str">
        <f>'TABELA IIa'!L11</f>
        <v/>
      </c>
      <c r="M2" s="184" t="str">
        <f>'TABELA IIa'!M11</f>
        <v/>
      </c>
      <c r="N2" s="184" t="str">
        <f>'TABELA IIa'!N11</f>
        <v/>
      </c>
      <c r="O2" s="184">
        <f>'TABELA IIa'!O11</f>
        <v>0</v>
      </c>
      <c r="P2" s="184">
        <f>'TABELA IIa'!P11</f>
        <v>0</v>
      </c>
      <c r="Q2" s="184">
        <f>'TABELA IIa'!Q11</f>
        <v>0</v>
      </c>
      <c r="R2" s="184" t="str">
        <f>'TABELA IIa'!R11</f>
        <v/>
      </c>
      <c r="S2" s="184" t="str">
        <f>'TABELA IIa'!S11</f>
        <v/>
      </c>
      <c r="T2" s="184" t="str">
        <f>'TABELA IIa'!T11</f>
        <v/>
      </c>
      <c r="U2" s="184" t="str">
        <f>'TABELA IIa'!U11</f>
        <v/>
      </c>
      <c r="V2" s="184" t="str">
        <f>'TABELA IIa'!V11</f>
        <v/>
      </c>
      <c r="W2" s="184" t="e">
        <f>'TABELA IIa'!#REF!</f>
        <v>#REF!</v>
      </c>
      <c r="X2" s="184" t="e">
        <f>'TABELA IIa'!#REF!</f>
        <v>#REF!</v>
      </c>
      <c r="Y2" s="184" t="e">
        <f>'TABELA IIa'!#REF!</f>
        <v>#REF!</v>
      </c>
      <c r="Z2" s="184" t="e">
        <f>'TABELA IIa'!#REF!</f>
        <v>#REF!</v>
      </c>
      <c r="AA2" s="184" t="e">
        <f>'TABELA IIa'!#REF!</f>
        <v>#REF!</v>
      </c>
      <c r="AB2" s="184" t="e">
        <f>'TABELA IIa'!#REF!</f>
        <v>#REF!</v>
      </c>
      <c r="AC2" s="184" t="e">
        <f>'TABELA IIa'!#REF!</f>
        <v>#REF!</v>
      </c>
      <c r="AD2" s="184" t="e">
        <f>'TABELA IIa'!#REF!</f>
        <v>#REF!</v>
      </c>
    </row>
    <row r="3" spans="1:30" x14ac:dyDescent="0.2">
      <c r="A3" s="184">
        <f>'TABELA I'!$K$2</f>
        <v>0</v>
      </c>
      <c r="B3" s="184">
        <f>'TABELA I'!$K$1</f>
        <v>2025</v>
      </c>
      <c r="C3" s="184" t="str">
        <f>C2</f>
        <v/>
      </c>
      <c r="D3" s="184" t="str">
        <f t="shared" ref="D3:F3" si="0">D2</f>
        <v>Zamjenik glavnog tužioca - specijalni tužilac</v>
      </c>
      <c r="E3" s="184">
        <f t="shared" si="0"/>
        <v>0</v>
      </c>
      <c r="F3" s="184" t="str">
        <f t="shared" si="0"/>
        <v>Nije ocijenjen ili Nema obavezu neposredno raditi na predmetima</v>
      </c>
      <c r="G3" s="184" t="str">
        <f>'TABELA IIa'!G12</f>
        <v>KTRZ, KTPO, KTO, KTK</v>
      </c>
      <c r="H3" s="184">
        <f>'TABELA IIa'!H12</f>
        <v>0</v>
      </c>
      <c r="I3" s="184">
        <f>'TABELA IIa'!I12</f>
        <v>0</v>
      </c>
      <c r="J3" s="184">
        <f>'TABELA IIa'!J12</f>
        <v>0</v>
      </c>
      <c r="K3" s="184">
        <f>'TABELA IIa'!K12</f>
        <v>0</v>
      </c>
      <c r="L3" s="184">
        <f>'TABELA IIa'!L12</f>
        <v>0</v>
      </c>
      <c r="M3" s="184">
        <f>'TABELA IIa'!M12</f>
        <v>0</v>
      </c>
      <c r="N3" s="184">
        <f>'TABELA IIa'!N12</f>
        <v>0</v>
      </c>
      <c r="O3" s="184">
        <f>'TABELA IIa'!O12</f>
        <v>0</v>
      </c>
      <c r="P3" s="184">
        <f>'TABELA IIa'!P12</f>
        <v>0</v>
      </c>
      <c r="Q3" s="184">
        <f>'TABELA IIa'!Q12</f>
        <v>0</v>
      </c>
      <c r="R3" s="184" t="str">
        <f>'TABELA IIa'!R12</f>
        <v/>
      </c>
      <c r="S3" s="184" t="str">
        <f>'TABELA IIa'!S12</f>
        <v/>
      </c>
      <c r="T3" s="184" t="str">
        <f>'TABELA IIa'!T12</f>
        <v/>
      </c>
      <c r="U3" s="184" t="str">
        <f t="shared" ref="U3:AD3" si="1">U2</f>
        <v/>
      </c>
      <c r="V3" s="184" t="str">
        <f t="shared" si="1"/>
        <v/>
      </c>
      <c r="W3" s="184" t="e">
        <f t="shared" si="1"/>
        <v>#REF!</v>
      </c>
      <c r="X3" s="184" t="e">
        <f t="shared" si="1"/>
        <v>#REF!</v>
      </c>
      <c r="Y3" s="184" t="e">
        <f t="shared" si="1"/>
        <v>#REF!</v>
      </c>
      <c r="Z3" s="184" t="e">
        <f t="shared" si="1"/>
        <v>#REF!</v>
      </c>
      <c r="AA3" s="184" t="e">
        <f t="shared" si="1"/>
        <v>#REF!</v>
      </c>
      <c r="AB3" s="184" t="e">
        <f t="shared" si="1"/>
        <v>#REF!</v>
      </c>
      <c r="AC3" s="184" t="e">
        <f t="shared" si="1"/>
        <v>#REF!</v>
      </c>
      <c r="AD3" s="184" t="e">
        <f t="shared" si="1"/>
        <v>#REF!</v>
      </c>
    </row>
    <row r="4" spans="1:30" x14ac:dyDescent="0.2">
      <c r="A4" s="184">
        <f>'TABELA I'!$K$2</f>
        <v>0</v>
      </c>
      <c r="B4" s="184">
        <f>'TABELA I'!$K$1</f>
        <v>2025</v>
      </c>
      <c r="C4" s="184" t="str">
        <f>'TABELA IIa'!C13</f>
        <v/>
      </c>
      <c r="D4" s="184">
        <f>'TABELA IIa'!D13</f>
        <v>0</v>
      </c>
      <c r="E4" s="184" t="str">
        <f>'TABELA IIa'!E13</f>
        <v/>
      </c>
      <c r="F4" s="184" t="str">
        <f>'TABELA IIa'!F13</f>
        <v>Nije ocijenjen</v>
      </c>
      <c r="G4" s="184" t="str">
        <f>'TABELA IIa'!G13</f>
        <v>KT i KTM</v>
      </c>
      <c r="H4" s="184">
        <f>'TABELA IIa'!H13</f>
        <v>0</v>
      </c>
      <c r="I4" s="184">
        <f>'TABELA IIa'!I13</f>
        <v>0</v>
      </c>
      <c r="J4" s="184">
        <f>'TABELA IIa'!J13</f>
        <v>0</v>
      </c>
      <c r="K4" s="184">
        <f>'TABELA IIa'!K13</f>
        <v>0</v>
      </c>
      <c r="L4" s="184" t="str">
        <f>'TABELA IIa'!L13</f>
        <v/>
      </c>
      <c r="M4" s="184" t="str">
        <f>'TABELA IIa'!M13</f>
        <v/>
      </c>
      <c r="N4" s="184" t="str">
        <f>'TABELA IIa'!N13</f>
        <v/>
      </c>
      <c r="O4" s="184">
        <f>'TABELA IIa'!O13</f>
        <v>0</v>
      </c>
      <c r="P4" s="184">
        <f>'TABELA IIa'!P13</f>
        <v>0</v>
      </c>
      <c r="Q4" s="184">
        <f>'TABELA IIa'!Q13</f>
        <v>0</v>
      </c>
      <c r="R4" s="184" t="str">
        <f>'TABELA IIa'!R13</f>
        <v/>
      </c>
      <c r="S4" s="184" t="str">
        <f>'TABELA IIa'!S13</f>
        <v/>
      </c>
      <c r="T4" s="184" t="str">
        <f>'TABELA IIa'!T13</f>
        <v/>
      </c>
      <c r="U4" s="184" t="str">
        <f>'TABELA IIa'!U13</f>
        <v/>
      </c>
      <c r="V4" s="184" t="str">
        <f>'TABELA IIa'!V13</f>
        <v/>
      </c>
      <c r="W4" s="184" t="e">
        <f>'TABELA IIa'!#REF!</f>
        <v>#REF!</v>
      </c>
      <c r="X4" s="184" t="e">
        <f>'TABELA IIa'!#REF!</f>
        <v>#REF!</v>
      </c>
      <c r="Y4" s="184" t="e">
        <f>'TABELA IIa'!#REF!</f>
        <v>#REF!</v>
      </c>
      <c r="Z4" s="184" t="e">
        <f>'TABELA IIa'!#REF!</f>
        <v>#REF!</v>
      </c>
      <c r="AA4" s="184" t="e">
        <f>'TABELA IIa'!#REF!</f>
        <v>#REF!</v>
      </c>
      <c r="AB4" s="184" t="e">
        <f>'TABELA IIa'!#REF!</f>
        <v>#REF!</v>
      </c>
      <c r="AC4" s="184" t="e">
        <f>'TABELA IIa'!#REF!</f>
        <v>#REF!</v>
      </c>
      <c r="AD4" s="184" t="e">
        <f>'TABELA IIa'!#REF!</f>
        <v>#REF!</v>
      </c>
    </row>
    <row r="5" spans="1:30" x14ac:dyDescent="0.2">
      <c r="A5" s="184">
        <f>'TABELA I'!$K$2</f>
        <v>0</v>
      </c>
      <c r="B5" s="184">
        <f>'TABELA I'!$K$1</f>
        <v>2025</v>
      </c>
      <c r="C5" s="184" t="str">
        <f t="shared" ref="C5:F5" si="2">C4</f>
        <v/>
      </c>
      <c r="D5" s="184">
        <f t="shared" si="2"/>
        <v>0</v>
      </c>
      <c r="E5" s="184" t="str">
        <f t="shared" si="2"/>
        <v/>
      </c>
      <c r="F5" s="184" t="str">
        <f t="shared" si="2"/>
        <v>Nije ocijenjen</v>
      </c>
      <c r="G5" s="184" t="str">
        <f>'TABELA IIa'!G14</f>
        <v>KTRZ, KTPO, KTO, KTK</v>
      </c>
      <c r="H5" s="184">
        <f>'TABELA IIa'!H14</f>
        <v>0</v>
      </c>
      <c r="I5" s="184">
        <f>'TABELA IIa'!I14</f>
        <v>0</v>
      </c>
      <c r="J5" s="184">
        <f>'TABELA IIa'!J14</f>
        <v>0</v>
      </c>
      <c r="K5" s="184">
        <f>'TABELA IIa'!K14</f>
        <v>0</v>
      </c>
      <c r="L5" s="184">
        <f>'TABELA IIa'!L14</f>
        <v>0</v>
      </c>
      <c r="M5" s="184">
        <f>'TABELA IIa'!M14</f>
        <v>0</v>
      </c>
      <c r="N5" s="184" t="e">
        <f>'TABELA IIa'!N14</f>
        <v>#REF!</v>
      </c>
      <c r="O5" s="184">
        <f>'TABELA IIa'!O14</f>
        <v>0</v>
      </c>
      <c r="P5" s="184">
        <f>'TABELA IIa'!P14</f>
        <v>0</v>
      </c>
      <c r="Q5" s="184">
        <f>'TABELA IIa'!Q14</f>
        <v>0</v>
      </c>
      <c r="R5" s="184" t="str">
        <f>'TABELA IIa'!R14</f>
        <v/>
      </c>
      <c r="S5" s="184" t="str">
        <f>'TABELA IIa'!S14</f>
        <v/>
      </c>
      <c r="T5" s="184" t="str">
        <f>'TABELA IIa'!T14</f>
        <v/>
      </c>
      <c r="U5" s="184" t="str">
        <f t="shared" ref="U5:AD5" si="3">U4</f>
        <v/>
      </c>
      <c r="V5" s="184" t="str">
        <f t="shared" si="3"/>
        <v/>
      </c>
      <c r="W5" s="184" t="e">
        <f t="shared" si="3"/>
        <v>#REF!</v>
      </c>
      <c r="X5" s="184" t="e">
        <f t="shared" si="3"/>
        <v>#REF!</v>
      </c>
      <c r="Y5" s="184" t="e">
        <f t="shared" si="3"/>
        <v>#REF!</v>
      </c>
      <c r="Z5" s="184" t="e">
        <f t="shared" si="3"/>
        <v>#REF!</v>
      </c>
      <c r="AA5" s="184" t="e">
        <f t="shared" si="3"/>
        <v>#REF!</v>
      </c>
      <c r="AB5" s="184" t="e">
        <f t="shared" si="3"/>
        <v>#REF!</v>
      </c>
      <c r="AC5" s="184" t="e">
        <f t="shared" si="3"/>
        <v>#REF!</v>
      </c>
      <c r="AD5" s="184" t="e">
        <f t="shared" si="3"/>
        <v>#REF!</v>
      </c>
    </row>
    <row r="6" spans="1:30" x14ac:dyDescent="0.2">
      <c r="A6" s="184">
        <f>'TABELA I'!$K$2</f>
        <v>0</v>
      </c>
      <c r="B6" s="184">
        <f>'TABELA I'!$K$1</f>
        <v>2025</v>
      </c>
      <c r="C6" s="184" t="str">
        <f>'TABELA IIa'!C15</f>
        <v/>
      </c>
      <c r="D6" s="184">
        <f>'TABELA IIa'!D15</f>
        <v>0</v>
      </c>
      <c r="E6" s="184" t="str">
        <f>'TABELA IIa'!E15</f>
        <v/>
      </c>
      <c r="F6" s="184" t="str">
        <f>'TABELA IIa'!F15</f>
        <v>Nije ocijenjen</v>
      </c>
      <c r="G6" s="184" t="str">
        <f>'TABELA IIa'!G15</f>
        <v>KT i KTM</v>
      </c>
      <c r="H6" s="184">
        <f>'TABELA IIa'!H15</f>
        <v>0</v>
      </c>
      <c r="I6" s="184">
        <f>'TABELA IIa'!I15</f>
        <v>0</v>
      </c>
      <c r="J6" s="184">
        <f>'TABELA IIa'!J15</f>
        <v>0</v>
      </c>
      <c r="K6" s="184">
        <f>'TABELA IIa'!K15</f>
        <v>0</v>
      </c>
      <c r="L6" s="184" t="str">
        <f>'TABELA IIa'!L15</f>
        <v/>
      </c>
      <c r="M6" s="184" t="str">
        <f>'TABELA IIa'!M15</f>
        <v/>
      </c>
      <c r="N6" s="184" t="str">
        <f>'TABELA IIa'!N15</f>
        <v/>
      </c>
      <c r="O6" s="184">
        <f>'TABELA IIa'!O15</f>
        <v>0</v>
      </c>
      <c r="P6" s="184">
        <f>'TABELA IIa'!P15</f>
        <v>0</v>
      </c>
      <c r="Q6" s="184">
        <f>'TABELA IIa'!Q15</f>
        <v>0</v>
      </c>
      <c r="R6" s="184" t="str">
        <f>'TABELA IIa'!R15</f>
        <v/>
      </c>
      <c r="S6" s="184" t="str">
        <f>'TABELA IIa'!S15</f>
        <v/>
      </c>
      <c r="T6" s="184" t="str">
        <f>'TABELA IIa'!T15</f>
        <v/>
      </c>
      <c r="U6" s="184" t="str">
        <f>'TABELA IIa'!U15</f>
        <v/>
      </c>
      <c r="V6" s="184" t="str">
        <f>'TABELA IIa'!V15</f>
        <v/>
      </c>
      <c r="W6" s="184" t="e">
        <f>'TABELA IIa'!#REF!</f>
        <v>#REF!</v>
      </c>
      <c r="X6" s="184" t="e">
        <f>'TABELA IIa'!#REF!</f>
        <v>#REF!</v>
      </c>
      <c r="Y6" s="184" t="e">
        <f>'TABELA IIa'!#REF!</f>
        <v>#REF!</v>
      </c>
      <c r="Z6" s="184" t="e">
        <f>'TABELA IIa'!#REF!</f>
        <v>#REF!</v>
      </c>
      <c r="AA6" s="184" t="e">
        <f>'TABELA IIa'!#REF!</f>
        <v>#REF!</v>
      </c>
      <c r="AB6" s="184" t="e">
        <f>'TABELA IIa'!#REF!</f>
        <v>#REF!</v>
      </c>
      <c r="AC6" s="184" t="e">
        <f>'TABELA IIa'!#REF!</f>
        <v>#REF!</v>
      </c>
      <c r="AD6" s="184" t="e">
        <f>'TABELA IIa'!#REF!</f>
        <v>#REF!</v>
      </c>
    </row>
    <row r="7" spans="1:30" x14ac:dyDescent="0.2">
      <c r="A7" s="184">
        <f>'TABELA I'!$K$2</f>
        <v>0</v>
      </c>
      <c r="B7" s="184">
        <f>'TABELA I'!$K$1</f>
        <v>2025</v>
      </c>
      <c r="C7" s="184" t="str">
        <f t="shared" ref="C7:F7" si="4">C6</f>
        <v/>
      </c>
      <c r="D7" s="184">
        <f t="shared" si="4"/>
        <v>0</v>
      </c>
      <c r="E7" s="184" t="str">
        <f t="shared" si="4"/>
        <v/>
      </c>
      <c r="F7" s="184" t="str">
        <f t="shared" si="4"/>
        <v>Nije ocijenjen</v>
      </c>
      <c r="G7" s="184" t="str">
        <f>'TABELA IIa'!G16</f>
        <v>KTRZ, KTPO, KTO, KTK</v>
      </c>
      <c r="H7" s="184">
        <f>'TABELA IIa'!H16</f>
        <v>0</v>
      </c>
      <c r="I7" s="184">
        <f>'TABELA IIa'!I16</f>
        <v>0</v>
      </c>
      <c r="J7" s="184">
        <f>'TABELA IIa'!J16</f>
        <v>0</v>
      </c>
      <c r="K7" s="184">
        <f>'TABELA IIa'!K16</f>
        <v>0</v>
      </c>
      <c r="L7" s="184">
        <f>'TABELA IIa'!L16</f>
        <v>0</v>
      </c>
      <c r="M7" s="184">
        <f>'TABELA IIa'!M16</f>
        <v>0</v>
      </c>
      <c r="N7" s="184" t="e">
        <f>'TABELA IIa'!N16</f>
        <v>#REF!</v>
      </c>
      <c r="O7" s="184">
        <f>'TABELA IIa'!O16</f>
        <v>0</v>
      </c>
      <c r="P7" s="184">
        <f>'TABELA IIa'!P16</f>
        <v>0</v>
      </c>
      <c r="Q7" s="184">
        <f>'TABELA IIa'!Q16</f>
        <v>0</v>
      </c>
      <c r="R7" s="184" t="str">
        <f>'TABELA IIa'!R16</f>
        <v/>
      </c>
      <c r="S7" s="184" t="str">
        <f>'TABELA IIa'!S16</f>
        <v/>
      </c>
      <c r="T7" s="184" t="str">
        <f>'TABELA IIa'!T16</f>
        <v/>
      </c>
      <c r="U7" s="184" t="str">
        <f t="shared" ref="U7:AD7" si="5">U6</f>
        <v/>
      </c>
      <c r="V7" s="184" t="str">
        <f t="shared" si="5"/>
        <v/>
      </c>
      <c r="W7" s="184" t="e">
        <f t="shared" si="5"/>
        <v>#REF!</v>
      </c>
      <c r="X7" s="184" t="e">
        <f t="shared" si="5"/>
        <v>#REF!</v>
      </c>
      <c r="Y7" s="184" t="e">
        <f t="shared" si="5"/>
        <v>#REF!</v>
      </c>
      <c r="Z7" s="184" t="e">
        <f t="shared" si="5"/>
        <v>#REF!</v>
      </c>
      <c r="AA7" s="184" t="e">
        <f t="shared" si="5"/>
        <v>#REF!</v>
      </c>
      <c r="AB7" s="184" t="e">
        <f t="shared" si="5"/>
        <v>#REF!</v>
      </c>
      <c r="AC7" s="184" t="e">
        <f t="shared" si="5"/>
        <v>#REF!</v>
      </c>
      <c r="AD7" s="184" t="e">
        <f t="shared" si="5"/>
        <v>#REF!</v>
      </c>
    </row>
    <row r="8" spans="1:30" x14ac:dyDescent="0.2">
      <c r="A8" s="184">
        <f>'TABELA I'!$K$2</f>
        <v>0</v>
      </c>
      <c r="B8" s="184">
        <f>'TABELA I'!$K$1</f>
        <v>2025</v>
      </c>
      <c r="C8" s="184" t="str">
        <f>'TABELA IIa'!C17</f>
        <v/>
      </c>
      <c r="D8" s="184">
        <f>'TABELA IIa'!D17</f>
        <v>0</v>
      </c>
      <c r="E8" s="184" t="str">
        <f>'TABELA IIa'!E17</f>
        <v/>
      </c>
      <c r="F8" s="184" t="str">
        <f>'TABELA IIa'!F17</f>
        <v>Nije ocijenjen</v>
      </c>
      <c r="G8" s="184" t="str">
        <f>'TABELA IIa'!G17</f>
        <v>KT i KTM</v>
      </c>
      <c r="H8" s="184">
        <f>'TABELA IIa'!H17</f>
        <v>0</v>
      </c>
      <c r="I8" s="184">
        <f>'TABELA IIa'!I17</f>
        <v>0</v>
      </c>
      <c r="J8" s="184">
        <f>'TABELA IIa'!J17</f>
        <v>0</v>
      </c>
      <c r="K8" s="184">
        <f>'TABELA IIa'!K17</f>
        <v>0</v>
      </c>
      <c r="L8" s="184" t="str">
        <f>'TABELA IIa'!L17</f>
        <v/>
      </c>
      <c r="M8" s="184" t="str">
        <f>'TABELA IIa'!M17</f>
        <v/>
      </c>
      <c r="N8" s="184" t="str">
        <f>'TABELA IIa'!N17</f>
        <v/>
      </c>
      <c r="O8" s="184">
        <f>'TABELA IIa'!O17</f>
        <v>0</v>
      </c>
      <c r="P8" s="184">
        <f>'TABELA IIa'!P17</f>
        <v>0</v>
      </c>
      <c r="Q8" s="184">
        <f>'TABELA IIa'!Q17</f>
        <v>0</v>
      </c>
      <c r="R8" s="184" t="str">
        <f>'TABELA IIa'!R17</f>
        <v/>
      </c>
      <c r="S8" s="184" t="str">
        <f>'TABELA IIa'!S17</f>
        <v/>
      </c>
      <c r="T8" s="184" t="str">
        <f>'TABELA IIa'!T17</f>
        <v/>
      </c>
      <c r="U8" s="184" t="str">
        <f>'TABELA IIa'!U17</f>
        <v/>
      </c>
      <c r="V8" s="184" t="str">
        <f>'TABELA IIa'!V17</f>
        <v/>
      </c>
      <c r="W8" s="184" t="e">
        <f>'TABELA IIa'!#REF!</f>
        <v>#REF!</v>
      </c>
      <c r="X8" s="184" t="e">
        <f>'TABELA IIa'!#REF!</f>
        <v>#REF!</v>
      </c>
      <c r="Y8" s="184" t="e">
        <f>'TABELA IIa'!#REF!</f>
        <v>#REF!</v>
      </c>
      <c r="Z8" s="184" t="e">
        <f>'TABELA IIa'!#REF!</f>
        <v>#REF!</v>
      </c>
      <c r="AA8" s="184" t="e">
        <f>'TABELA IIa'!#REF!</f>
        <v>#REF!</v>
      </c>
      <c r="AB8" s="184" t="e">
        <f>'TABELA IIa'!#REF!</f>
        <v>#REF!</v>
      </c>
      <c r="AC8" s="184" t="e">
        <f>'TABELA IIa'!#REF!</f>
        <v>#REF!</v>
      </c>
      <c r="AD8" s="184" t="e">
        <f>'TABELA IIa'!#REF!</f>
        <v>#REF!</v>
      </c>
    </row>
    <row r="9" spans="1:30" x14ac:dyDescent="0.2">
      <c r="A9" s="184">
        <f>'TABELA I'!$K$2</f>
        <v>0</v>
      </c>
      <c r="B9" s="184">
        <f>'TABELA I'!$K$1</f>
        <v>2025</v>
      </c>
      <c r="C9" s="184" t="str">
        <f t="shared" ref="C9:F9" si="6">C8</f>
        <v/>
      </c>
      <c r="D9" s="184">
        <f t="shared" si="6"/>
        <v>0</v>
      </c>
      <c r="E9" s="184" t="str">
        <f t="shared" si="6"/>
        <v/>
      </c>
      <c r="F9" s="184" t="str">
        <f t="shared" si="6"/>
        <v>Nije ocijenjen</v>
      </c>
      <c r="G9" s="184" t="str">
        <f>'TABELA IIa'!G18</f>
        <v>KTRZ, KTPO, KTO, KTK</v>
      </c>
      <c r="H9" s="184">
        <f>'TABELA IIa'!H18</f>
        <v>0</v>
      </c>
      <c r="I9" s="184">
        <f>'TABELA IIa'!I18</f>
        <v>0</v>
      </c>
      <c r="J9" s="184">
        <f>'TABELA IIa'!J18</f>
        <v>0</v>
      </c>
      <c r="K9" s="184">
        <f>'TABELA IIa'!K18</f>
        <v>0</v>
      </c>
      <c r="L9" s="184">
        <f>'TABELA IIa'!L18</f>
        <v>0</v>
      </c>
      <c r="M9" s="184">
        <f>'TABELA IIa'!M18</f>
        <v>0</v>
      </c>
      <c r="N9" s="184" t="e">
        <f>'TABELA IIa'!N18</f>
        <v>#REF!</v>
      </c>
      <c r="O9" s="184">
        <f>'TABELA IIa'!O18</f>
        <v>0</v>
      </c>
      <c r="P9" s="184">
        <f>'TABELA IIa'!P18</f>
        <v>0</v>
      </c>
      <c r="Q9" s="184">
        <f>'TABELA IIa'!Q18</f>
        <v>0</v>
      </c>
      <c r="R9" s="184" t="str">
        <f>'TABELA IIa'!R18</f>
        <v/>
      </c>
      <c r="S9" s="184" t="str">
        <f>'TABELA IIa'!S18</f>
        <v/>
      </c>
      <c r="T9" s="184" t="str">
        <f>'TABELA IIa'!T18</f>
        <v/>
      </c>
      <c r="U9" s="184" t="str">
        <f t="shared" ref="U9:AD9" si="7">U8</f>
        <v/>
      </c>
      <c r="V9" s="184" t="str">
        <f t="shared" si="7"/>
        <v/>
      </c>
      <c r="W9" s="184" t="e">
        <f t="shared" si="7"/>
        <v>#REF!</v>
      </c>
      <c r="X9" s="184" t="e">
        <f t="shared" si="7"/>
        <v>#REF!</v>
      </c>
      <c r="Y9" s="184" t="e">
        <f t="shared" si="7"/>
        <v>#REF!</v>
      </c>
      <c r="Z9" s="184" t="e">
        <f t="shared" si="7"/>
        <v>#REF!</v>
      </c>
      <c r="AA9" s="184" t="e">
        <f t="shared" si="7"/>
        <v>#REF!</v>
      </c>
      <c r="AB9" s="184" t="e">
        <f t="shared" si="7"/>
        <v>#REF!</v>
      </c>
      <c r="AC9" s="184" t="e">
        <f t="shared" si="7"/>
        <v>#REF!</v>
      </c>
      <c r="AD9" s="184" t="e">
        <f t="shared" si="7"/>
        <v>#REF!</v>
      </c>
    </row>
    <row r="10" spans="1:30" x14ac:dyDescent="0.2">
      <c r="A10" s="184">
        <f>'TABELA I'!$K$2</f>
        <v>0</v>
      </c>
      <c r="B10" s="184">
        <f>'TABELA I'!$K$1</f>
        <v>2025</v>
      </c>
      <c r="C10" s="184" t="str">
        <f>'TABELA IIa'!C19</f>
        <v/>
      </c>
      <c r="D10" s="184">
        <f>'TABELA IIa'!D19</f>
        <v>0</v>
      </c>
      <c r="E10" s="184" t="str">
        <f>'TABELA IIa'!E19</f>
        <v/>
      </c>
      <c r="F10" s="184" t="str">
        <f>'TABELA IIa'!F19</f>
        <v>Nije ocijenjen</v>
      </c>
      <c r="G10" s="184" t="str">
        <f>'TABELA IIa'!G19</f>
        <v>KT i KTM</v>
      </c>
      <c r="H10" s="184">
        <f>'TABELA IIa'!H19</f>
        <v>0</v>
      </c>
      <c r="I10" s="184">
        <f>'TABELA IIa'!I19</f>
        <v>0</v>
      </c>
      <c r="J10" s="184">
        <f>'TABELA IIa'!J19</f>
        <v>0</v>
      </c>
      <c r="K10" s="184">
        <f>'TABELA IIa'!K19</f>
        <v>0</v>
      </c>
      <c r="L10" s="184" t="str">
        <f>'TABELA IIa'!L19</f>
        <v/>
      </c>
      <c r="M10" s="184" t="str">
        <f>'TABELA IIa'!M19</f>
        <v/>
      </c>
      <c r="N10" s="184" t="str">
        <f>'TABELA IIa'!N19</f>
        <v/>
      </c>
      <c r="O10" s="184">
        <f>'TABELA IIa'!O19</f>
        <v>0</v>
      </c>
      <c r="P10" s="184">
        <f>'TABELA IIa'!P19</f>
        <v>0</v>
      </c>
      <c r="Q10" s="184">
        <f>'TABELA IIa'!Q19</f>
        <v>0</v>
      </c>
      <c r="R10" s="184" t="str">
        <f>'TABELA IIa'!R19</f>
        <v/>
      </c>
      <c r="S10" s="184" t="str">
        <f>'TABELA IIa'!S19</f>
        <v/>
      </c>
      <c r="T10" s="184" t="str">
        <f>'TABELA IIa'!T19</f>
        <v/>
      </c>
      <c r="U10" s="184" t="str">
        <f>'TABELA IIa'!U19</f>
        <v/>
      </c>
      <c r="V10" s="184" t="str">
        <f>'TABELA IIa'!V19</f>
        <v/>
      </c>
      <c r="W10" s="184" t="e">
        <f>'TABELA IIa'!#REF!</f>
        <v>#REF!</v>
      </c>
      <c r="X10" s="184" t="e">
        <f>'TABELA IIa'!#REF!</f>
        <v>#REF!</v>
      </c>
      <c r="Y10" s="184" t="e">
        <f>'TABELA IIa'!#REF!</f>
        <v>#REF!</v>
      </c>
      <c r="Z10" s="184" t="e">
        <f>'TABELA IIa'!#REF!</f>
        <v>#REF!</v>
      </c>
      <c r="AA10" s="184" t="e">
        <f>'TABELA IIa'!#REF!</f>
        <v>#REF!</v>
      </c>
      <c r="AB10" s="184" t="e">
        <f>'TABELA IIa'!#REF!</f>
        <v>#REF!</v>
      </c>
      <c r="AC10" s="184" t="e">
        <f>'TABELA IIa'!#REF!</f>
        <v>#REF!</v>
      </c>
      <c r="AD10" s="184" t="e">
        <f>'TABELA IIa'!#REF!</f>
        <v>#REF!</v>
      </c>
    </row>
    <row r="11" spans="1:30" x14ac:dyDescent="0.2">
      <c r="A11" s="184">
        <f>'TABELA I'!$K$2</f>
        <v>0</v>
      </c>
      <c r="B11" s="184">
        <f>'TABELA I'!$K$1</f>
        <v>2025</v>
      </c>
      <c r="C11" s="184" t="str">
        <f t="shared" ref="C11:F11" si="8">C10</f>
        <v/>
      </c>
      <c r="D11" s="184">
        <f t="shared" si="8"/>
        <v>0</v>
      </c>
      <c r="E11" s="184" t="str">
        <f t="shared" si="8"/>
        <v/>
      </c>
      <c r="F11" s="184" t="str">
        <f t="shared" si="8"/>
        <v>Nije ocijenjen</v>
      </c>
      <c r="G11" s="184" t="str">
        <f>'TABELA IIa'!G20</f>
        <v>KTRZ, KTPO, KTO, KTK</v>
      </c>
      <c r="H11" s="184">
        <f>'TABELA IIa'!H20</f>
        <v>0</v>
      </c>
      <c r="I11" s="184">
        <f>'TABELA IIa'!I20</f>
        <v>0</v>
      </c>
      <c r="J11" s="184">
        <f>'TABELA IIa'!J20</f>
        <v>0</v>
      </c>
      <c r="K11" s="184">
        <f>'TABELA IIa'!K20</f>
        <v>0</v>
      </c>
      <c r="L11" s="184">
        <f>'TABELA IIa'!L20</f>
        <v>0</v>
      </c>
      <c r="M11" s="184">
        <f>'TABELA IIa'!M20</f>
        <v>0</v>
      </c>
      <c r="N11" s="184" t="e">
        <f>'TABELA IIa'!N20</f>
        <v>#REF!</v>
      </c>
      <c r="O11" s="184">
        <f>'TABELA IIa'!O20</f>
        <v>0</v>
      </c>
      <c r="P11" s="184">
        <f>'TABELA IIa'!P20</f>
        <v>0</v>
      </c>
      <c r="Q11" s="184">
        <f>'TABELA IIa'!Q20</f>
        <v>0</v>
      </c>
      <c r="R11" s="184" t="str">
        <f>'TABELA IIa'!R20</f>
        <v/>
      </c>
      <c r="S11" s="184" t="str">
        <f>'TABELA IIa'!S20</f>
        <v/>
      </c>
      <c r="T11" s="184" t="str">
        <f>'TABELA IIa'!T20</f>
        <v/>
      </c>
      <c r="U11" s="184" t="str">
        <f t="shared" ref="U11:AD11" si="9">U10</f>
        <v/>
      </c>
      <c r="V11" s="184" t="str">
        <f t="shared" si="9"/>
        <v/>
      </c>
      <c r="W11" s="184" t="e">
        <f t="shared" si="9"/>
        <v>#REF!</v>
      </c>
      <c r="X11" s="184" t="e">
        <f t="shared" si="9"/>
        <v>#REF!</v>
      </c>
      <c r="Y11" s="184" t="e">
        <f t="shared" si="9"/>
        <v>#REF!</v>
      </c>
      <c r="Z11" s="184" t="e">
        <f t="shared" si="9"/>
        <v>#REF!</v>
      </c>
      <c r="AA11" s="184" t="e">
        <f t="shared" si="9"/>
        <v>#REF!</v>
      </c>
      <c r="AB11" s="184" t="e">
        <f t="shared" si="9"/>
        <v>#REF!</v>
      </c>
      <c r="AC11" s="184" t="e">
        <f t="shared" si="9"/>
        <v>#REF!</v>
      </c>
      <c r="AD11" s="184" t="e">
        <f t="shared" si="9"/>
        <v>#REF!</v>
      </c>
    </row>
    <row r="12" spans="1:30" x14ac:dyDescent="0.2">
      <c r="A12" s="184">
        <f>'TABELA I'!$K$2</f>
        <v>0</v>
      </c>
      <c r="B12" s="184">
        <f>'TABELA I'!$K$1</f>
        <v>2025</v>
      </c>
      <c r="C12" s="184" t="str">
        <f>'TABELA IIa'!C21</f>
        <v/>
      </c>
      <c r="D12" s="184">
        <f>'TABELA IIa'!D21</f>
        <v>0</v>
      </c>
      <c r="E12" s="184" t="str">
        <f>'TABELA IIa'!E21</f>
        <v/>
      </c>
      <c r="F12" s="184" t="str">
        <f>'TABELA IIa'!F21</f>
        <v>Nije ocijenjen</v>
      </c>
      <c r="G12" s="184" t="str">
        <f>'TABELA IIa'!G21</f>
        <v>KT i KTM</v>
      </c>
      <c r="H12" s="184">
        <f>'TABELA IIa'!H21</f>
        <v>0</v>
      </c>
      <c r="I12" s="184">
        <f>'TABELA IIa'!I21</f>
        <v>0</v>
      </c>
      <c r="J12" s="184">
        <f>'TABELA IIa'!J21</f>
        <v>0</v>
      </c>
      <c r="K12" s="184">
        <f>'TABELA IIa'!K21</f>
        <v>0</v>
      </c>
      <c r="L12" s="184" t="str">
        <f>'TABELA IIa'!L21</f>
        <v/>
      </c>
      <c r="M12" s="184" t="str">
        <f>'TABELA IIa'!M21</f>
        <v/>
      </c>
      <c r="N12" s="184" t="str">
        <f>'TABELA IIa'!N21</f>
        <v/>
      </c>
      <c r="O12" s="184">
        <f>'TABELA IIa'!O21</f>
        <v>0</v>
      </c>
      <c r="P12" s="184">
        <f>'TABELA IIa'!P21</f>
        <v>0</v>
      </c>
      <c r="Q12" s="184">
        <f>'TABELA IIa'!Q21</f>
        <v>0</v>
      </c>
      <c r="R12" s="184" t="str">
        <f>'TABELA IIa'!R21</f>
        <v/>
      </c>
      <c r="S12" s="184" t="str">
        <f>'TABELA IIa'!S21</f>
        <v/>
      </c>
      <c r="T12" s="184" t="str">
        <f>'TABELA IIa'!T21</f>
        <v/>
      </c>
      <c r="U12" s="184" t="str">
        <f>'TABELA IIa'!U21</f>
        <v/>
      </c>
      <c r="V12" s="184" t="str">
        <f>'TABELA IIa'!V21</f>
        <v/>
      </c>
      <c r="W12" s="184" t="e">
        <f>'TABELA IIa'!#REF!</f>
        <v>#REF!</v>
      </c>
      <c r="X12" s="184" t="e">
        <f>'TABELA IIa'!#REF!</f>
        <v>#REF!</v>
      </c>
      <c r="Y12" s="184" t="e">
        <f>'TABELA IIa'!#REF!</f>
        <v>#REF!</v>
      </c>
      <c r="Z12" s="184" t="e">
        <f>'TABELA IIa'!#REF!</f>
        <v>#REF!</v>
      </c>
      <c r="AA12" s="184" t="e">
        <f>'TABELA IIa'!#REF!</f>
        <v>#REF!</v>
      </c>
      <c r="AB12" s="184" t="e">
        <f>'TABELA IIa'!#REF!</f>
        <v>#REF!</v>
      </c>
      <c r="AC12" s="184" t="e">
        <f>'TABELA IIa'!#REF!</f>
        <v>#REF!</v>
      </c>
      <c r="AD12" s="184" t="e">
        <f>'TABELA IIa'!#REF!</f>
        <v>#REF!</v>
      </c>
    </row>
    <row r="13" spans="1:30" x14ac:dyDescent="0.2">
      <c r="A13" s="184">
        <f>'TABELA I'!$K$2</f>
        <v>0</v>
      </c>
      <c r="B13" s="184">
        <f>'TABELA I'!$K$1</f>
        <v>2025</v>
      </c>
      <c r="C13" s="184" t="str">
        <f t="shared" ref="C13:F13" si="10">C12</f>
        <v/>
      </c>
      <c r="D13" s="184">
        <f t="shared" si="10"/>
        <v>0</v>
      </c>
      <c r="E13" s="184" t="str">
        <f t="shared" si="10"/>
        <v/>
      </c>
      <c r="F13" s="184" t="str">
        <f t="shared" si="10"/>
        <v>Nije ocijenjen</v>
      </c>
      <c r="G13" s="184" t="str">
        <f>'TABELA IIa'!G22</f>
        <v>KTRZ, KTPO, KTO, KTK</v>
      </c>
      <c r="H13" s="184">
        <f>'TABELA IIa'!H22</f>
        <v>0</v>
      </c>
      <c r="I13" s="184">
        <f>'TABELA IIa'!I22</f>
        <v>0</v>
      </c>
      <c r="J13" s="184">
        <f>'TABELA IIa'!J22</f>
        <v>0</v>
      </c>
      <c r="K13" s="184">
        <f>'TABELA IIa'!K22</f>
        <v>0</v>
      </c>
      <c r="L13" s="184">
        <f>'TABELA IIa'!L22</f>
        <v>0</v>
      </c>
      <c r="M13" s="184">
        <f>'TABELA IIa'!M22</f>
        <v>0</v>
      </c>
      <c r="N13" s="184" t="e">
        <f>'TABELA IIa'!N22</f>
        <v>#REF!</v>
      </c>
      <c r="O13" s="184">
        <f>'TABELA IIa'!O22</f>
        <v>0</v>
      </c>
      <c r="P13" s="184">
        <f>'TABELA IIa'!P22</f>
        <v>0</v>
      </c>
      <c r="Q13" s="184">
        <f>'TABELA IIa'!Q22</f>
        <v>0</v>
      </c>
      <c r="R13" s="184" t="str">
        <f>'TABELA IIa'!R22</f>
        <v/>
      </c>
      <c r="S13" s="184" t="str">
        <f>'TABELA IIa'!S22</f>
        <v/>
      </c>
      <c r="T13" s="184" t="str">
        <f>'TABELA IIa'!T22</f>
        <v/>
      </c>
      <c r="U13" s="184" t="str">
        <f t="shared" ref="U13:AD13" si="11">U12</f>
        <v/>
      </c>
      <c r="V13" s="184" t="str">
        <f t="shared" si="11"/>
        <v/>
      </c>
      <c r="W13" s="184" t="e">
        <f t="shared" si="11"/>
        <v>#REF!</v>
      </c>
      <c r="X13" s="184" t="e">
        <f t="shared" si="11"/>
        <v>#REF!</v>
      </c>
      <c r="Y13" s="184" t="e">
        <f t="shared" si="11"/>
        <v>#REF!</v>
      </c>
      <c r="Z13" s="184" t="e">
        <f t="shared" si="11"/>
        <v>#REF!</v>
      </c>
      <c r="AA13" s="184" t="e">
        <f t="shared" si="11"/>
        <v>#REF!</v>
      </c>
      <c r="AB13" s="184" t="e">
        <f t="shared" si="11"/>
        <v>#REF!</v>
      </c>
      <c r="AC13" s="184" t="e">
        <f t="shared" si="11"/>
        <v>#REF!</v>
      </c>
      <c r="AD13" s="184" t="e">
        <f t="shared" si="11"/>
        <v>#REF!</v>
      </c>
    </row>
    <row r="14" spans="1:30" x14ac:dyDescent="0.2">
      <c r="A14" s="184">
        <f>'TABELA I'!$K$2</f>
        <v>0</v>
      </c>
      <c r="B14" s="184">
        <f>'TABELA I'!$K$1</f>
        <v>2025</v>
      </c>
      <c r="C14" s="184" t="str">
        <f>'TABELA IIa'!C23</f>
        <v/>
      </c>
      <c r="D14" s="184">
        <f>'TABELA IIa'!D23</f>
        <v>0</v>
      </c>
      <c r="E14" s="184" t="str">
        <f>'TABELA IIa'!E23</f>
        <v/>
      </c>
      <c r="F14" s="184" t="str">
        <f>'TABELA IIa'!F23</f>
        <v>Nije ocijenjen</v>
      </c>
      <c r="G14" s="184" t="str">
        <f>'TABELA IIa'!G23</f>
        <v>KT i KTM</v>
      </c>
      <c r="H14" s="184">
        <f>'TABELA IIa'!H23</f>
        <v>0</v>
      </c>
      <c r="I14" s="184">
        <f>'TABELA IIa'!I23</f>
        <v>0</v>
      </c>
      <c r="J14" s="184">
        <f>'TABELA IIa'!J23</f>
        <v>0</v>
      </c>
      <c r="K14" s="184">
        <f>'TABELA IIa'!K23</f>
        <v>0</v>
      </c>
      <c r="L14" s="184" t="str">
        <f>'TABELA IIa'!L23</f>
        <v/>
      </c>
      <c r="M14" s="184" t="str">
        <f>'TABELA IIa'!M23</f>
        <v/>
      </c>
      <c r="N14" s="184" t="str">
        <f>'TABELA IIa'!N23</f>
        <v/>
      </c>
      <c r="O14" s="184">
        <f>'TABELA IIa'!O23</f>
        <v>0</v>
      </c>
      <c r="P14" s="184">
        <f>'TABELA IIa'!P23</f>
        <v>0</v>
      </c>
      <c r="Q14" s="184">
        <f>'TABELA IIa'!Q23</f>
        <v>0</v>
      </c>
      <c r="R14" s="184" t="str">
        <f>'TABELA IIa'!R23</f>
        <v/>
      </c>
      <c r="S14" s="184" t="str">
        <f>'TABELA IIa'!S23</f>
        <v/>
      </c>
      <c r="T14" s="184" t="str">
        <f>'TABELA IIa'!T23</f>
        <v/>
      </c>
      <c r="U14" s="184" t="str">
        <f>'TABELA IIa'!U23</f>
        <v/>
      </c>
      <c r="V14" s="184" t="str">
        <f>'TABELA IIa'!V23</f>
        <v/>
      </c>
      <c r="W14" s="184" t="e">
        <f>'TABELA IIa'!#REF!</f>
        <v>#REF!</v>
      </c>
      <c r="X14" s="184" t="e">
        <f>'TABELA IIa'!#REF!</f>
        <v>#REF!</v>
      </c>
      <c r="Y14" s="184" t="e">
        <f>'TABELA IIa'!#REF!</f>
        <v>#REF!</v>
      </c>
      <c r="Z14" s="184" t="e">
        <f>'TABELA IIa'!#REF!</f>
        <v>#REF!</v>
      </c>
      <c r="AA14" s="184" t="e">
        <f>'TABELA IIa'!#REF!</f>
        <v>#REF!</v>
      </c>
      <c r="AB14" s="184" t="e">
        <f>'TABELA IIa'!#REF!</f>
        <v>#REF!</v>
      </c>
      <c r="AC14" s="184" t="e">
        <f>'TABELA IIa'!#REF!</f>
        <v>#REF!</v>
      </c>
      <c r="AD14" s="184" t="e">
        <f>'TABELA IIa'!#REF!</f>
        <v>#REF!</v>
      </c>
    </row>
    <row r="15" spans="1:30" x14ac:dyDescent="0.2">
      <c r="A15" s="184">
        <f>'TABELA I'!$K$2</f>
        <v>0</v>
      </c>
      <c r="B15" s="184">
        <f>'TABELA I'!$K$1</f>
        <v>2025</v>
      </c>
      <c r="C15" s="184" t="str">
        <f t="shared" ref="C15:F15" si="12">C14</f>
        <v/>
      </c>
      <c r="D15" s="184">
        <f t="shared" si="12"/>
        <v>0</v>
      </c>
      <c r="E15" s="184" t="str">
        <f t="shared" si="12"/>
        <v/>
      </c>
      <c r="F15" s="184" t="str">
        <f t="shared" si="12"/>
        <v>Nije ocijenjen</v>
      </c>
      <c r="G15" s="184" t="str">
        <f>'TABELA IIa'!G24</f>
        <v>KTRZ, KTPO, KTO, KTK</v>
      </c>
      <c r="H15" s="184">
        <f>'TABELA IIa'!H24</f>
        <v>0</v>
      </c>
      <c r="I15" s="184">
        <f>'TABELA IIa'!I24</f>
        <v>0</v>
      </c>
      <c r="J15" s="184">
        <f>'TABELA IIa'!J24</f>
        <v>0</v>
      </c>
      <c r="K15" s="184">
        <f>'TABELA IIa'!K24</f>
        <v>0</v>
      </c>
      <c r="L15" s="184">
        <f>'TABELA IIa'!L24</f>
        <v>0</v>
      </c>
      <c r="M15" s="184">
        <f>'TABELA IIa'!M24</f>
        <v>0</v>
      </c>
      <c r="N15" s="184" t="e">
        <f>'TABELA IIa'!N24</f>
        <v>#REF!</v>
      </c>
      <c r="O15" s="184">
        <f>'TABELA IIa'!O24</f>
        <v>0</v>
      </c>
      <c r="P15" s="184">
        <f>'TABELA IIa'!P24</f>
        <v>0</v>
      </c>
      <c r="Q15" s="184">
        <f>'TABELA IIa'!Q24</f>
        <v>0</v>
      </c>
      <c r="R15" s="184" t="str">
        <f>'TABELA IIa'!R24</f>
        <v/>
      </c>
      <c r="S15" s="184" t="str">
        <f>'TABELA IIa'!S24</f>
        <v/>
      </c>
      <c r="T15" s="184" t="str">
        <f>'TABELA IIa'!T24</f>
        <v/>
      </c>
      <c r="U15" s="184" t="str">
        <f t="shared" ref="U15:AD15" si="13">U14</f>
        <v/>
      </c>
      <c r="V15" s="184" t="str">
        <f t="shared" si="13"/>
        <v/>
      </c>
      <c r="W15" s="184" t="e">
        <f t="shared" si="13"/>
        <v>#REF!</v>
      </c>
      <c r="X15" s="184" t="e">
        <f t="shared" si="13"/>
        <v>#REF!</v>
      </c>
      <c r="Y15" s="184" t="e">
        <f t="shared" si="13"/>
        <v>#REF!</v>
      </c>
      <c r="Z15" s="184" t="e">
        <f t="shared" si="13"/>
        <v>#REF!</v>
      </c>
      <c r="AA15" s="184" t="e">
        <f t="shared" si="13"/>
        <v>#REF!</v>
      </c>
      <c r="AB15" s="184" t="e">
        <f t="shared" si="13"/>
        <v>#REF!</v>
      </c>
      <c r="AC15" s="184" t="e">
        <f t="shared" si="13"/>
        <v>#REF!</v>
      </c>
      <c r="AD15" s="184" t="e">
        <f t="shared" si="13"/>
        <v>#REF!</v>
      </c>
    </row>
    <row r="16" spans="1:30" x14ac:dyDescent="0.2">
      <c r="A16" s="184">
        <f>'TABELA I'!$K$2</f>
        <v>0</v>
      </c>
      <c r="B16" s="184">
        <f>'TABELA I'!$K$1</f>
        <v>2025</v>
      </c>
      <c r="C16" s="184" t="str">
        <f>'TABELA IIa'!C25</f>
        <v/>
      </c>
      <c r="D16" s="184">
        <f>'TABELA IIa'!D25</f>
        <v>0</v>
      </c>
      <c r="E16" s="184" t="str">
        <f>'TABELA IIa'!E25</f>
        <v/>
      </c>
      <c r="F16" s="184" t="str">
        <f>'TABELA IIa'!F25</f>
        <v>Nije ocijenjen</v>
      </c>
      <c r="G16" s="184" t="str">
        <f>'TABELA IIa'!G25</f>
        <v>KT i KTM</v>
      </c>
      <c r="H16" s="184">
        <f>'TABELA IIa'!H25</f>
        <v>0</v>
      </c>
      <c r="I16" s="184">
        <f>'TABELA IIa'!I25</f>
        <v>0</v>
      </c>
      <c r="J16" s="184">
        <f>'TABELA IIa'!J25</f>
        <v>0</v>
      </c>
      <c r="K16" s="184">
        <f>'TABELA IIa'!K25</f>
        <v>0</v>
      </c>
      <c r="L16" s="184" t="str">
        <f>'TABELA IIa'!L25</f>
        <v/>
      </c>
      <c r="M16" s="184" t="str">
        <f>'TABELA IIa'!M25</f>
        <v/>
      </c>
      <c r="N16" s="184" t="str">
        <f>'TABELA IIa'!N25</f>
        <v/>
      </c>
      <c r="O16" s="184">
        <f>'TABELA IIa'!O25</f>
        <v>0</v>
      </c>
      <c r="P16" s="184">
        <f>'TABELA IIa'!P25</f>
        <v>0</v>
      </c>
      <c r="Q16" s="184">
        <f>'TABELA IIa'!Q25</f>
        <v>0</v>
      </c>
      <c r="R16" s="184" t="str">
        <f>'TABELA IIa'!R25</f>
        <v/>
      </c>
      <c r="S16" s="184" t="str">
        <f>'TABELA IIa'!S25</f>
        <v/>
      </c>
      <c r="T16" s="184" t="str">
        <f>'TABELA IIa'!T25</f>
        <v/>
      </c>
      <c r="U16" s="184" t="str">
        <f>'TABELA IIa'!U25</f>
        <v/>
      </c>
      <c r="V16" s="184" t="str">
        <f>'TABELA IIa'!V25</f>
        <v/>
      </c>
      <c r="W16" s="184" t="e">
        <f>'TABELA IIa'!#REF!</f>
        <v>#REF!</v>
      </c>
      <c r="X16" s="184" t="e">
        <f>'TABELA IIa'!#REF!</f>
        <v>#REF!</v>
      </c>
      <c r="Y16" s="184" t="e">
        <f>'TABELA IIa'!#REF!</f>
        <v>#REF!</v>
      </c>
      <c r="Z16" s="184" t="e">
        <f>'TABELA IIa'!#REF!</f>
        <v>#REF!</v>
      </c>
      <c r="AA16" s="184" t="e">
        <f>'TABELA IIa'!#REF!</f>
        <v>#REF!</v>
      </c>
      <c r="AB16" s="184" t="e">
        <f>'TABELA IIa'!#REF!</f>
        <v>#REF!</v>
      </c>
      <c r="AC16" s="184" t="e">
        <f>'TABELA IIa'!#REF!</f>
        <v>#REF!</v>
      </c>
      <c r="AD16" s="184" t="e">
        <f>'TABELA IIa'!#REF!</f>
        <v>#REF!</v>
      </c>
    </row>
    <row r="17" spans="1:30" x14ac:dyDescent="0.2">
      <c r="A17" s="184">
        <f>'TABELA I'!$K$2</f>
        <v>0</v>
      </c>
      <c r="B17" s="184">
        <f>'TABELA I'!$K$1</f>
        <v>2025</v>
      </c>
      <c r="C17" s="184" t="str">
        <f t="shared" ref="C17:F17" si="14">C16</f>
        <v/>
      </c>
      <c r="D17" s="184">
        <f t="shared" si="14"/>
        <v>0</v>
      </c>
      <c r="E17" s="184" t="str">
        <f t="shared" si="14"/>
        <v/>
      </c>
      <c r="F17" s="184" t="str">
        <f t="shared" si="14"/>
        <v>Nije ocijenjen</v>
      </c>
      <c r="G17" s="184" t="str">
        <f>'TABELA IIa'!G26</f>
        <v>KTRZ, KTPO, KTO, KTK</v>
      </c>
      <c r="H17" s="184">
        <f>'TABELA IIa'!H26</f>
        <v>0</v>
      </c>
      <c r="I17" s="184">
        <f>'TABELA IIa'!I26</f>
        <v>0</v>
      </c>
      <c r="J17" s="184">
        <f>'TABELA IIa'!J26</f>
        <v>0</v>
      </c>
      <c r="K17" s="184">
        <f>'TABELA IIa'!K26</f>
        <v>0</v>
      </c>
      <c r="L17" s="184">
        <f>'TABELA IIa'!L26</f>
        <v>0</v>
      </c>
      <c r="M17" s="184">
        <f>'TABELA IIa'!M26</f>
        <v>0</v>
      </c>
      <c r="N17" s="184" t="e">
        <f>'TABELA IIa'!N26</f>
        <v>#REF!</v>
      </c>
      <c r="O17" s="184">
        <f>'TABELA IIa'!O26</f>
        <v>0</v>
      </c>
      <c r="P17" s="184">
        <f>'TABELA IIa'!P26</f>
        <v>0</v>
      </c>
      <c r="Q17" s="184">
        <f>'TABELA IIa'!Q26</f>
        <v>0</v>
      </c>
      <c r="R17" s="184" t="str">
        <f>'TABELA IIa'!R26</f>
        <v/>
      </c>
      <c r="S17" s="184" t="str">
        <f>'TABELA IIa'!S26</f>
        <v/>
      </c>
      <c r="T17" s="184" t="str">
        <f>'TABELA IIa'!T26</f>
        <v/>
      </c>
      <c r="U17" s="184" t="str">
        <f t="shared" ref="U17:AD17" si="15">U16</f>
        <v/>
      </c>
      <c r="V17" s="184" t="str">
        <f t="shared" si="15"/>
        <v/>
      </c>
      <c r="W17" s="184" t="e">
        <f t="shared" si="15"/>
        <v>#REF!</v>
      </c>
      <c r="X17" s="184" t="e">
        <f t="shared" si="15"/>
        <v>#REF!</v>
      </c>
      <c r="Y17" s="184" t="e">
        <f t="shared" si="15"/>
        <v>#REF!</v>
      </c>
      <c r="Z17" s="184" t="e">
        <f t="shared" si="15"/>
        <v>#REF!</v>
      </c>
      <c r="AA17" s="184" t="e">
        <f t="shared" si="15"/>
        <v>#REF!</v>
      </c>
      <c r="AB17" s="184" t="e">
        <f t="shared" si="15"/>
        <v>#REF!</v>
      </c>
      <c r="AC17" s="184" t="e">
        <f t="shared" si="15"/>
        <v>#REF!</v>
      </c>
      <c r="AD17" s="184" t="e">
        <f t="shared" si="15"/>
        <v>#REF!</v>
      </c>
    </row>
    <row r="18" spans="1:30" x14ac:dyDescent="0.2">
      <c r="A18" s="184">
        <f>'TABELA I'!$K$2</f>
        <v>0</v>
      </c>
      <c r="B18" s="184">
        <f>'TABELA I'!$K$1</f>
        <v>2025</v>
      </c>
      <c r="C18" s="184" t="str">
        <f>'TABELA IIa'!C27</f>
        <v/>
      </c>
      <c r="D18" s="184">
        <f>'TABELA IIa'!D27</f>
        <v>0</v>
      </c>
      <c r="E18" s="184" t="str">
        <f>'TABELA IIa'!E27</f>
        <v/>
      </c>
      <c r="F18" s="184" t="str">
        <f>'TABELA IIa'!F27</f>
        <v>Nije ocijenjen</v>
      </c>
      <c r="G18" s="184" t="str">
        <f>'TABELA IIa'!G27</f>
        <v>KT i KTM</v>
      </c>
      <c r="H18" s="184">
        <f>'TABELA IIa'!H27</f>
        <v>0</v>
      </c>
      <c r="I18" s="184">
        <f>'TABELA IIa'!I27</f>
        <v>0</v>
      </c>
      <c r="J18" s="184">
        <f>'TABELA IIa'!J27</f>
        <v>0</v>
      </c>
      <c r="K18" s="184">
        <f>'TABELA IIa'!K27</f>
        <v>0</v>
      </c>
      <c r="L18" s="184" t="str">
        <f>'TABELA IIa'!L27</f>
        <v/>
      </c>
      <c r="M18" s="184" t="str">
        <f>'TABELA IIa'!M27</f>
        <v/>
      </c>
      <c r="N18" s="184" t="str">
        <f>'TABELA IIa'!N27</f>
        <v/>
      </c>
      <c r="O18" s="184">
        <f>'TABELA IIa'!O27</f>
        <v>0</v>
      </c>
      <c r="P18" s="184">
        <f>'TABELA IIa'!P27</f>
        <v>0</v>
      </c>
      <c r="Q18" s="184">
        <f>'TABELA IIa'!Q27</f>
        <v>0</v>
      </c>
      <c r="R18" s="184" t="str">
        <f>'TABELA IIa'!R27</f>
        <v/>
      </c>
      <c r="S18" s="184" t="str">
        <f>'TABELA IIa'!S27</f>
        <v/>
      </c>
      <c r="T18" s="184" t="str">
        <f>'TABELA IIa'!T27</f>
        <v/>
      </c>
      <c r="U18" s="184" t="str">
        <f>'TABELA IIa'!U27</f>
        <v/>
      </c>
      <c r="V18" s="184" t="str">
        <f>'TABELA IIa'!V27</f>
        <v/>
      </c>
      <c r="W18" s="184" t="e">
        <f>'TABELA IIa'!#REF!</f>
        <v>#REF!</v>
      </c>
      <c r="X18" s="184" t="e">
        <f>'TABELA IIa'!#REF!</f>
        <v>#REF!</v>
      </c>
      <c r="Y18" s="184" t="e">
        <f>'TABELA IIa'!#REF!</f>
        <v>#REF!</v>
      </c>
      <c r="Z18" s="184" t="e">
        <f>'TABELA IIa'!#REF!</f>
        <v>#REF!</v>
      </c>
      <c r="AA18" s="184" t="e">
        <f>'TABELA IIa'!#REF!</f>
        <v>#REF!</v>
      </c>
      <c r="AB18" s="184" t="e">
        <f>'TABELA IIa'!#REF!</f>
        <v>#REF!</v>
      </c>
      <c r="AC18" s="184" t="e">
        <f>'TABELA IIa'!#REF!</f>
        <v>#REF!</v>
      </c>
      <c r="AD18" s="184" t="e">
        <f>'TABELA IIa'!#REF!</f>
        <v>#REF!</v>
      </c>
    </row>
    <row r="19" spans="1:30" x14ac:dyDescent="0.2">
      <c r="A19" s="184">
        <f>'TABELA I'!$K$2</f>
        <v>0</v>
      </c>
      <c r="B19" s="184">
        <f>'TABELA I'!$K$1</f>
        <v>2025</v>
      </c>
      <c r="C19" s="184" t="str">
        <f t="shared" ref="C19:F19" si="16">C18</f>
        <v/>
      </c>
      <c r="D19" s="184">
        <f t="shared" si="16"/>
        <v>0</v>
      </c>
      <c r="E19" s="184" t="str">
        <f t="shared" si="16"/>
        <v/>
      </c>
      <c r="F19" s="184" t="str">
        <f t="shared" si="16"/>
        <v>Nije ocijenjen</v>
      </c>
      <c r="G19" s="184" t="str">
        <f>'TABELA IIa'!G28</f>
        <v>KTRZ, KTPO, KTO, KTK</v>
      </c>
      <c r="H19" s="184">
        <f>'TABELA IIa'!H28</f>
        <v>0</v>
      </c>
      <c r="I19" s="184">
        <f>'TABELA IIa'!I28</f>
        <v>0</v>
      </c>
      <c r="J19" s="184">
        <f>'TABELA IIa'!J28</f>
        <v>0</v>
      </c>
      <c r="K19" s="184">
        <f>'TABELA IIa'!K28</f>
        <v>0</v>
      </c>
      <c r="L19" s="184">
        <f>'TABELA IIa'!L28</f>
        <v>0</v>
      </c>
      <c r="M19" s="184">
        <f>'TABELA IIa'!M28</f>
        <v>0</v>
      </c>
      <c r="N19" s="184" t="e">
        <f>'TABELA IIa'!N28</f>
        <v>#REF!</v>
      </c>
      <c r="O19" s="184">
        <f>'TABELA IIa'!O28</f>
        <v>0</v>
      </c>
      <c r="P19" s="184">
        <f>'TABELA IIa'!P28</f>
        <v>0</v>
      </c>
      <c r="Q19" s="184">
        <f>'TABELA IIa'!Q28</f>
        <v>0</v>
      </c>
      <c r="R19" s="184" t="str">
        <f>'TABELA IIa'!R28</f>
        <v/>
      </c>
      <c r="S19" s="184" t="str">
        <f>'TABELA IIa'!S28</f>
        <v/>
      </c>
      <c r="T19" s="184" t="str">
        <f>'TABELA IIa'!T28</f>
        <v/>
      </c>
      <c r="U19" s="184" t="str">
        <f t="shared" ref="U19:AD19" si="17">U18</f>
        <v/>
      </c>
      <c r="V19" s="184" t="str">
        <f t="shared" si="17"/>
        <v/>
      </c>
      <c r="W19" s="184" t="e">
        <f t="shared" si="17"/>
        <v>#REF!</v>
      </c>
      <c r="X19" s="184" t="e">
        <f t="shared" si="17"/>
        <v>#REF!</v>
      </c>
      <c r="Y19" s="184" t="e">
        <f t="shared" si="17"/>
        <v>#REF!</v>
      </c>
      <c r="Z19" s="184" t="e">
        <f t="shared" si="17"/>
        <v>#REF!</v>
      </c>
      <c r="AA19" s="184" t="e">
        <f t="shared" si="17"/>
        <v>#REF!</v>
      </c>
      <c r="AB19" s="184" t="e">
        <f t="shared" si="17"/>
        <v>#REF!</v>
      </c>
      <c r="AC19" s="184" t="e">
        <f t="shared" si="17"/>
        <v>#REF!</v>
      </c>
      <c r="AD19" s="184" t="e">
        <f t="shared" si="17"/>
        <v>#REF!</v>
      </c>
    </row>
    <row r="20" spans="1:30" x14ac:dyDescent="0.2">
      <c r="A20" s="184">
        <f>'TABELA I'!$K$2</f>
        <v>0</v>
      </c>
      <c r="B20" s="184">
        <f>'TABELA I'!$K$1</f>
        <v>2025</v>
      </c>
      <c r="C20" s="184" t="str">
        <f>'TABELA IIa'!C29</f>
        <v/>
      </c>
      <c r="D20" s="184">
        <f>'TABELA IIa'!D29</f>
        <v>0</v>
      </c>
      <c r="E20" s="184" t="str">
        <f>'TABELA IIa'!E29</f>
        <v/>
      </c>
      <c r="F20" s="184" t="str">
        <f>'TABELA IIa'!F29</f>
        <v>Nije ocijenjen</v>
      </c>
      <c r="G20" s="184" t="str">
        <f>'TABELA IIa'!G29</f>
        <v>KT i KTM</v>
      </c>
      <c r="H20" s="184">
        <f>'TABELA IIa'!H29</f>
        <v>0</v>
      </c>
      <c r="I20" s="184">
        <f>'TABELA IIa'!I29</f>
        <v>0</v>
      </c>
      <c r="J20" s="184">
        <f>'TABELA IIa'!J29</f>
        <v>0</v>
      </c>
      <c r="K20" s="184">
        <f>'TABELA IIa'!K29</f>
        <v>0</v>
      </c>
      <c r="L20" s="184" t="str">
        <f>'TABELA IIa'!L29</f>
        <v/>
      </c>
      <c r="M20" s="184" t="str">
        <f>'TABELA IIa'!M29</f>
        <v/>
      </c>
      <c r="N20" s="184" t="str">
        <f>'TABELA IIa'!N29</f>
        <v/>
      </c>
      <c r="O20" s="184">
        <f>'TABELA IIa'!O29</f>
        <v>0</v>
      </c>
      <c r="P20" s="184">
        <f>'TABELA IIa'!P29</f>
        <v>0</v>
      </c>
      <c r="Q20" s="184">
        <f>'TABELA IIa'!Q29</f>
        <v>0</v>
      </c>
      <c r="R20" s="184" t="str">
        <f>'TABELA IIa'!R29</f>
        <v/>
      </c>
      <c r="S20" s="184" t="str">
        <f>'TABELA IIa'!S29</f>
        <v/>
      </c>
      <c r="T20" s="184" t="str">
        <f>'TABELA IIa'!T29</f>
        <v/>
      </c>
      <c r="U20" s="184" t="str">
        <f>'TABELA IIa'!U29</f>
        <v/>
      </c>
      <c r="V20" s="184" t="str">
        <f>'TABELA IIa'!V29</f>
        <v/>
      </c>
      <c r="W20" s="184" t="e">
        <f>'TABELA IIa'!#REF!</f>
        <v>#REF!</v>
      </c>
      <c r="X20" s="184" t="e">
        <f>'TABELA IIa'!#REF!</f>
        <v>#REF!</v>
      </c>
      <c r="Y20" s="184" t="e">
        <f>'TABELA IIa'!#REF!</f>
        <v>#REF!</v>
      </c>
      <c r="Z20" s="184" t="e">
        <f>'TABELA IIa'!#REF!</f>
        <v>#REF!</v>
      </c>
      <c r="AA20" s="184" t="e">
        <f>'TABELA IIa'!#REF!</f>
        <v>#REF!</v>
      </c>
      <c r="AB20" s="184" t="e">
        <f>'TABELA IIa'!#REF!</f>
        <v>#REF!</v>
      </c>
      <c r="AC20" s="184" t="e">
        <f>'TABELA IIa'!#REF!</f>
        <v>#REF!</v>
      </c>
      <c r="AD20" s="184" t="e">
        <f>'TABELA IIa'!#REF!</f>
        <v>#REF!</v>
      </c>
    </row>
    <row r="21" spans="1:30" x14ac:dyDescent="0.2">
      <c r="A21" s="184">
        <f>'TABELA I'!$K$2</f>
        <v>0</v>
      </c>
      <c r="B21" s="184">
        <f>'TABELA I'!$K$1</f>
        <v>2025</v>
      </c>
      <c r="C21" s="184" t="str">
        <f t="shared" ref="C21:F21" si="18">C20</f>
        <v/>
      </c>
      <c r="D21" s="184">
        <f t="shared" si="18"/>
        <v>0</v>
      </c>
      <c r="E21" s="184" t="str">
        <f t="shared" si="18"/>
        <v/>
      </c>
      <c r="F21" s="184" t="str">
        <f t="shared" si="18"/>
        <v>Nije ocijenjen</v>
      </c>
      <c r="G21" s="184" t="str">
        <f>'TABELA IIa'!G30</f>
        <v>KTRZ, KTPO, KTO, KTK</v>
      </c>
      <c r="H21" s="184">
        <f>'TABELA IIa'!H30</f>
        <v>0</v>
      </c>
      <c r="I21" s="184">
        <f>'TABELA IIa'!I30</f>
        <v>0</v>
      </c>
      <c r="J21" s="184">
        <f>'TABELA IIa'!J30</f>
        <v>0</v>
      </c>
      <c r="K21" s="184">
        <f>'TABELA IIa'!K30</f>
        <v>0</v>
      </c>
      <c r="L21" s="184">
        <f>'TABELA IIa'!L30</f>
        <v>0</v>
      </c>
      <c r="M21" s="184">
        <f>'TABELA IIa'!M30</f>
        <v>0</v>
      </c>
      <c r="N21" s="184" t="e">
        <f>'TABELA IIa'!N30</f>
        <v>#REF!</v>
      </c>
      <c r="O21" s="184">
        <f>'TABELA IIa'!O30</f>
        <v>0</v>
      </c>
      <c r="P21" s="184">
        <f>'TABELA IIa'!P30</f>
        <v>0</v>
      </c>
      <c r="Q21" s="184">
        <f>'TABELA IIa'!Q30</f>
        <v>0</v>
      </c>
      <c r="R21" s="184" t="str">
        <f>'TABELA IIa'!R30</f>
        <v/>
      </c>
      <c r="S21" s="184" t="str">
        <f>'TABELA IIa'!S30</f>
        <v/>
      </c>
      <c r="T21" s="184" t="str">
        <f>'TABELA IIa'!T30</f>
        <v/>
      </c>
      <c r="U21" s="184" t="str">
        <f t="shared" ref="U21:AD21" si="19">U20</f>
        <v/>
      </c>
      <c r="V21" s="184" t="str">
        <f t="shared" si="19"/>
        <v/>
      </c>
      <c r="W21" s="184" t="e">
        <f t="shared" si="19"/>
        <v>#REF!</v>
      </c>
      <c r="X21" s="184" t="e">
        <f t="shared" si="19"/>
        <v>#REF!</v>
      </c>
      <c r="Y21" s="184" t="e">
        <f t="shared" si="19"/>
        <v>#REF!</v>
      </c>
      <c r="Z21" s="184" t="e">
        <f t="shared" si="19"/>
        <v>#REF!</v>
      </c>
      <c r="AA21" s="184" t="e">
        <f t="shared" si="19"/>
        <v>#REF!</v>
      </c>
      <c r="AB21" s="184" t="e">
        <f t="shared" si="19"/>
        <v>#REF!</v>
      </c>
      <c r="AC21" s="184" t="e">
        <f t="shared" si="19"/>
        <v>#REF!</v>
      </c>
      <c r="AD21" s="184" t="e">
        <f t="shared" si="19"/>
        <v>#REF!</v>
      </c>
    </row>
    <row r="22" spans="1:30" s="179" customFormat="1" x14ac:dyDescent="0.2">
      <c r="A22" s="184">
        <f>'TABELA I'!$K$2</f>
        <v>0</v>
      </c>
      <c r="B22" s="184">
        <f>'TABELA I'!$K$1</f>
        <v>2025</v>
      </c>
      <c r="C22" s="184" t="str">
        <f>'TABELA IIa'!C31</f>
        <v/>
      </c>
      <c r="D22" s="184">
        <f>'TABELA IIa'!D31</f>
        <v>0</v>
      </c>
      <c r="E22" s="184" t="str">
        <f>'TABELA IIa'!E31</f>
        <v/>
      </c>
      <c r="F22" s="184" t="str">
        <f>'TABELA IIa'!F31</f>
        <v>Nije ocijenjen</v>
      </c>
      <c r="G22" s="184" t="str">
        <f>'TABELA IIa'!G31</f>
        <v>KT i KTM</v>
      </c>
      <c r="H22" s="184">
        <f>'TABELA IIa'!H31</f>
        <v>0</v>
      </c>
      <c r="I22" s="184">
        <f>'TABELA IIa'!I31</f>
        <v>0</v>
      </c>
      <c r="J22" s="184">
        <f>'TABELA IIa'!J31</f>
        <v>0</v>
      </c>
      <c r="K22" s="184">
        <f>'TABELA IIa'!K31</f>
        <v>0</v>
      </c>
      <c r="L22" s="184" t="str">
        <f>'TABELA IIa'!L31</f>
        <v/>
      </c>
      <c r="M22" s="184" t="str">
        <f>'TABELA IIa'!M31</f>
        <v/>
      </c>
      <c r="N22" s="184" t="str">
        <f>'TABELA IIa'!N31</f>
        <v/>
      </c>
      <c r="O22" s="184">
        <f>'TABELA IIa'!O31</f>
        <v>0</v>
      </c>
      <c r="P22" s="184">
        <f>'TABELA IIa'!P31</f>
        <v>0</v>
      </c>
      <c r="Q22" s="184">
        <f>'TABELA IIa'!Q31</f>
        <v>0</v>
      </c>
      <c r="R22" s="184" t="str">
        <f>'TABELA IIa'!R31</f>
        <v/>
      </c>
      <c r="S22" s="184" t="str">
        <f>'TABELA IIa'!S31</f>
        <v/>
      </c>
      <c r="T22" s="184" t="str">
        <f>'TABELA IIa'!T31</f>
        <v/>
      </c>
      <c r="U22" s="184" t="str">
        <f>'TABELA IIa'!U31</f>
        <v/>
      </c>
      <c r="V22" s="184" t="str">
        <f>'TABELA IIa'!V31</f>
        <v/>
      </c>
      <c r="W22" s="184" t="e">
        <f>'TABELA IIa'!#REF!</f>
        <v>#REF!</v>
      </c>
      <c r="X22" s="184" t="e">
        <f>'TABELA IIa'!#REF!</f>
        <v>#REF!</v>
      </c>
      <c r="Y22" s="184" t="e">
        <f>'TABELA IIa'!#REF!</f>
        <v>#REF!</v>
      </c>
      <c r="Z22" s="184" t="e">
        <f>'TABELA IIa'!#REF!</f>
        <v>#REF!</v>
      </c>
      <c r="AA22" s="184" t="e">
        <f>'TABELA IIa'!#REF!</f>
        <v>#REF!</v>
      </c>
      <c r="AB22" s="184" t="e">
        <f>'TABELA IIa'!#REF!</f>
        <v>#REF!</v>
      </c>
      <c r="AC22" s="184" t="e">
        <f>'TABELA IIa'!#REF!</f>
        <v>#REF!</v>
      </c>
      <c r="AD22" s="184" t="e">
        <f>'TABELA IIa'!#REF!</f>
        <v>#REF!</v>
      </c>
    </row>
    <row r="23" spans="1:30" s="179" customFormat="1" x14ac:dyDescent="0.2">
      <c r="A23" s="184">
        <f>'TABELA I'!$K$2</f>
        <v>0</v>
      </c>
      <c r="B23" s="184">
        <f>'TABELA I'!$K$1</f>
        <v>2025</v>
      </c>
      <c r="C23" s="184" t="str">
        <f t="shared" ref="C23:F23" si="20">C22</f>
        <v/>
      </c>
      <c r="D23" s="184">
        <f t="shared" si="20"/>
        <v>0</v>
      </c>
      <c r="E23" s="184" t="str">
        <f t="shared" si="20"/>
        <v/>
      </c>
      <c r="F23" s="184" t="str">
        <f t="shared" si="20"/>
        <v>Nije ocijenjen</v>
      </c>
      <c r="G23" s="184" t="str">
        <f>'TABELA IIa'!G32</f>
        <v>KTRZ, KTPO, KTO, KTK</v>
      </c>
      <c r="H23" s="184">
        <f>'TABELA IIa'!H32</f>
        <v>0</v>
      </c>
      <c r="I23" s="184">
        <f>'TABELA IIa'!I32</f>
        <v>0</v>
      </c>
      <c r="J23" s="184">
        <f>'TABELA IIa'!J32</f>
        <v>0</v>
      </c>
      <c r="K23" s="184">
        <f>'TABELA IIa'!K32</f>
        <v>0</v>
      </c>
      <c r="L23" s="184">
        <f>'TABELA IIa'!L32</f>
        <v>0</v>
      </c>
      <c r="M23" s="184">
        <f>'TABELA IIa'!M32</f>
        <v>0</v>
      </c>
      <c r="N23" s="184" t="e">
        <f>'TABELA IIa'!N32</f>
        <v>#REF!</v>
      </c>
      <c r="O23" s="184">
        <f>'TABELA IIa'!O32</f>
        <v>0</v>
      </c>
      <c r="P23" s="184">
        <f>'TABELA IIa'!P32</f>
        <v>0</v>
      </c>
      <c r="Q23" s="184">
        <f>'TABELA IIa'!Q32</f>
        <v>0</v>
      </c>
      <c r="R23" s="184" t="str">
        <f>'TABELA IIa'!R32</f>
        <v/>
      </c>
      <c r="S23" s="184" t="str">
        <f>'TABELA IIa'!S32</f>
        <v/>
      </c>
      <c r="T23" s="184" t="str">
        <f>'TABELA IIa'!T32</f>
        <v/>
      </c>
      <c r="U23" s="184" t="str">
        <f t="shared" ref="U23:AD23" si="21">U22</f>
        <v/>
      </c>
      <c r="V23" s="184" t="str">
        <f t="shared" si="21"/>
        <v/>
      </c>
      <c r="W23" s="184" t="e">
        <f t="shared" si="21"/>
        <v>#REF!</v>
      </c>
      <c r="X23" s="184" t="e">
        <f t="shared" si="21"/>
        <v>#REF!</v>
      </c>
      <c r="Y23" s="184" t="e">
        <f t="shared" si="21"/>
        <v>#REF!</v>
      </c>
      <c r="Z23" s="184" t="e">
        <f t="shared" si="21"/>
        <v>#REF!</v>
      </c>
      <c r="AA23" s="184" t="e">
        <f t="shared" si="21"/>
        <v>#REF!</v>
      </c>
      <c r="AB23" s="184" t="e">
        <f t="shared" si="21"/>
        <v>#REF!</v>
      </c>
      <c r="AC23" s="184" t="e">
        <f t="shared" si="21"/>
        <v>#REF!</v>
      </c>
      <c r="AD23" s="184" t="e">
        <f t="shared" si="21"/>
        <v>#REF!</v>
      </c>
    </row>
    <row r="24" spans="1:30" s="179" customFormat="1" x14ac:dyDescent="0.2">
      <c r="A24" s="184">
        <f>'TABELA I'!$K$2</f>
        <v>0</v>
      </c>
      <c r="B24" s="184">
        <f>'TABELA I'!$K$1</f>
        <v>2025</v>
      </c>
      <c r="C24" s="184" t="str">
        <f>'TABELA IIa'!C33</f>
        <v/>
      </c>
      <c r="D24" s="184">
        <f>'TABELA IIa'!D33</f>
        <v>0</v>
      </c>
      <c r="E24" s="184" t="str">
        <f>'TABELA IIa'!E33</f>
        <v/>
      </c>
      <c r="F24" s="184" t="str">
        <f>'TABELA IIa'!F33</f>
        <v>Nije ocijenjen</v>
      </c>
      <c r="G24" s="184" t="str">
        <f>'TABELA IIa'!G33</f>
        <v>KT i KTM</v>
      </c>
      <c r="H24" s="184">
        <f>'TABELA IIa'!H33</f>
        <v>0</v>
      </c>
      <c r="I24" s="184">
        <f>'TABELA IIa'!I33</f>
        <v>0</v>
      </c>
      <c r="J24" s="184">
        <f>'TABELA IIa'!J33</f>
        <v>0</v>
      </c>
      <c r="K24" s="184">
        <f>'TABELA IIa'!K33</f>
        <v>0</v>
      </c>
      <c r="L24" s="184" t="str">
        <f>'TABELA IIa'!L33</f>
        <v/>
      </c>
      <c r="M24" s="184" t="str">
        <f>'TABELA IIa'!M33</f>
        <v/>
      </c>
      <c r="N24" s="184" t="str">
        <f>'TABELA IIa'!N33</f>
        <v/>
      </c>
      <c r="O24" s="184">
        <f>'TABELA IIa'!O33</f>
        <v>0</v>
      </c>
      <c r="P24" s="184">
        <f>'TABELA IIa'!P33</f>
        <v>0</v>
      </c>
      <c r="Q24" s="184">
        <f>'TABELA IIa'!Q33</f>
        <v>0</v>
      </c>
      <c r="R24" s="184" t="str">
        <f>'TABELA IIa'!R33</f>
        <v/>
      </c>
      <c r="S24" s="184" t="str">
        <f>'TABELA IIa'!S33</f>
        <v/>
      </c>
      <c r="T24" s="184" t="str">
        <f>'TABELA IIa'!T33</f>
        <v/>
      </c>
      <c r="U24" s="184" t="str">
        <f>'TABELA IIa'!U33</f>
        <v/>
      </c>
      <c r="V24" s="184" t="str">
        <f>'TABELA IIa'!V33</f>
        <v/>
      </c>
      <c r="W24" s="184" t="e">
        <f>'TABELA IIa'!#REF!</f>
        <v>#REF!</v>
      </c>
      <c r="X24" s="184" t="e">
        <f>'TABELA IIa'!#REF!</f>
        <v>#REF!</v>
      </c>
      <c r="Y24" s="184" t="e">
        <f>'TABELA IIa'!#REF!</f>
        <v>#REF!</v>
      </c>
      <c r="Z24" s="184" t="e">
        <f>'TABELA IIa'!#REF!</f>
        <v>#REF!</v>
      </c>
      <c r="AA24" s="184" t="e">
        <f>'TABELA IIa'!#REF!</f>
        <v>#REF!</v>
      </c>
      <c r="AB24" s="184" t="e">
        <f>'TABELA IIa'!#REF!</f>
        <v>#REF!</v>
      </c>
      <c r="AC24" s="184" t="e">
        <f>'TABELA IIa'!#REF!</f>
        <v>#REF!</v>
      </c>
      <c r="AD24" s="184" t="e">
        <f>'TABELA IIa'!#REF!</f>
        <v>#REF!</v>
      </c>
    </row>
    <row r="25" spans="1:30" s="179" customFormat="1" x14ac:dyDescent="0.2">
      <c r="A25" s="184">
        <f>'TABELA I'!$K$2</f>
        <v>0</v>
      </c>
      <c r="B25" s="184">
        <f>'TABELA I'!$K$1</f>
        <v>2025</v>
      </c>
      <c r="C25" s="184" t="str">
        <f t="shared" ref="C25:F25" si="22">C24</f>
        <v/>
      </c>
      <c r="D25" s="184">
        <f t="shared" si="22"/>
        <v>0</v>
      </c>
      <c r="E25" s="184" t="str">
        <f t="shared" si="22"/>
        <v/>
      </c>
      <c r="F25" s="184" t="str">
        <f t="shared" si="22"/>
        <v>Nije ocijenjen</v>
      </c>
      <c r="G25" s="184" t="str">
        <f>'TABELA IIa'!G34</f>
        <v>KTRZ, KTPO, KTO, KTK</v>
      </c>
      <c r="H25" s="184">
        <f>'TABELA IIa'!H34</f>
        <v>0</v>
      </c>
      <c r="I25" s="184">
        <f>'TABELA IIa'!I34</f>
        <v>0</v>
      </c>
      <c r="J25" s="184">
        <f>'TABELA IIa'!J34</f>
        <v>0</v>
      </c>
      <c r="K25" s="184">
        <f>'TABELA IIa'!K34</f>
        <v>0</v>
      </c>
      <c r="L25" s="184">
        <f>'TABELA IIa'!L34</f>
        <v>0</v>
      </c>
      <c r="M25" s="184">
        <f>'TABELA IIa'!M34</f>
        <v>0</v>
      </c>
      <c r="N25" s="184" t="e">
        <f>'TABELA IIa'!N34</f>
        <v>#REF!</v>
      </c>
      <c r="O25" s="184">
        <f>'TABELA IIa'!O34</f>
        <v>0</v>
      </c>
      <c r="P25" s="184">
        <f>'TABELA IIa'!P34</f>
        <v>0</v>
      </c>
      <c r="Q25" s="184">
        <f>'TABELA IIa'!Q34</f>
        <v>0</v>
      </c>
      <c r="R25" s="184" t="str">
        <f>'TABELA IIa'!R34</f>
        <v/>
      </c>
      <c r="S25" s="184" t="str">
        <f>'TABELA IIa'!S34</f>
        <v/>
      </c>
      <c r="T25" s="184" t="str">
        <f>'TABELA IIa'!T34</f>
        <v/>
      </c>
      <c r="U25" s="184" t="str">
        <f t="shared" ref="U25:AD25" si="23">U24</f>
        <v/>
      </c>
      <c r="V25" s="184" t="str">
        <f t="shared" si="23"/>
        <v/>
      </c>
      <c r="W25" s="184" t="e">
        <f t="shared" si="23"/>
        <v>#REF!</v>
      </c>
      <c r="X25" s="184" t="e">
        <f t="shared" si="23"/>
        <v>#REF!</v>
      </c>
      <c r="Y25" s="184" t="e">
        <f t="shared" si="23"/>
        <v>#REF!</v>
      </c>
      <c r="Z25" s="184" t="e">
        <f t="shared" si="23"/>
        <v>#REF!</v>
      </c>
      <c r="AA25" s="184" t="e">
        <f t="shared" si="23"/>
        <v>#REF!</v>
      </c>
      <c r="AB25" s="184" t="e">
        <f t="shared" si="23"/>
        <v>#REF!</v>
      </c>
      <c r="AC25" s="184" t="e">
        <f t="shared" si="23"/>
        <v>#REF!</v>
      </c>
      <c r="AD25" s="184" t="e">
        <f t="shared" si="23"/>
        <v>#REF!</v>
      </c>
    </row>
    <row r="26" spans="1:30" s="179" customFormat="1" x14ac:dyDescent="0.2">
      <c r="A26" s="184">
        <f>'TABELA I'!$K$2</f>
        <v>0</v>
      </c>
      <c r="B26" s="184">
        <f>'TABELA I'!$K$1</f>
        <v>2025</v>
      </c>
      <c r="C26" s="184" t="str">
        <f>'TABELA IIa'!C35</f>
        <v/>
      </c>
      <c r="D26" s="184">
        <f>'TABELA IIa'!D35</f>
        <v>0</v>
      </c>
      <c r="E26" s="184" t="str">
        <f>'TABELA IIa'!E35</f>
        <v/>
      </c>
      <c r="F26" s="184" t="str">
        <f>'TABELA IIa'!F35</f>
        <v>Nije ocijenjen</v>
      </c>
      <c r="G26" s="184" t="str">
        <f>'TABELA IIa'!G35</f>
        <v>KT i KTM</v>
      </c>
      <c r="H26" s="184">
        <f>'TABELA IIa'!H35</f>
        <v>0</v>
      </c>
      <c r="I26" s="184">
        <f>'TABELA IIa'!I35</f>
        <v>0</v>
      </c>
      <c r="J26" s="184">
        <f>'TABELA IIa'!J35</f>
        <v>0</v>
      </c>
      <c r="K26" s="184">
        <f>'TABELA IIa'!K35</f>
        <v>0</v>
      </c>
      <c r="L26" s="184" t="str">
        <f>'TABELA IIa'!L35</f>
        <v/>
      </c>
      <c r="M26" s="184" t="str">
        <f>'TABELA IIa'!M35</f>
        <v/>
      </c>
      <c r="N26" s="184" t="str">
        <f>'TABELA IIa'!N35</f>
        <v/>
      </c>
      <c r="O26" s="184">
        <f>'TABELA IIa'!O35</f>
        <v>0</v>
      </c>
      <c r="P26" s="184">
        <f>'TABELA IIa'!P35</f>
        <v>0</v>
      </c>
      <c r="Q26" s="184">
        <f>'TABELA IIa'!Q35</f>
        <v>0</v>
      </c>
      <c r="R26" s="184" t="str">
        <f>'TABELA IIa'!R35</f>
        <v/>
      </c>
      <c r="S26" s="184" t="str">
        <f>'TABELA IIa'!S35</f>
        <v/>
      </c>
      <c r="T26" s="184" t="str">
        <f>'TABELA IIa'!T35</f>
        <v/>
      </c>
      <c r="U26" s="184" t="str">
        <f>'TABELA IIa'!U35</f>
        <v/>
      </c>
      <c r="V26" s="184" t="str">
        <f>'TABELA IIa'!V35</f>
        <v/>
      </c>
      <c r="W26" s="184" t="e">
        <f>'TABELA IIa'!#REF!</f>
        <v>#REF!</v>
      </c>
      <c r="X26" s="184" t="e">
        <f>'TABELA IIa'!#REF!</f>
        <v>#REF!</v>
      </c>
      <c r="Y26" s="184" t="e">
        <f>'TABELA IIa'!#REF!</f>
        <v>#REF!</v>
      </c>
      <c r="Z26" s="184" t="e">
        <f>'TABELA IIa'!#REF!</f>
        <v>#REF!</v>
      </c>
      <c r="AA26" s="184" t="e">
        <f>'TABELA IIa'!#REF!</f>
        <v>#REF!</v>
      </c>
      <c r="AB26" s="184" t="e">
        <f>'TABELA IIa'!#REF!</f>
        <v>#REF!</v>
      </c>
      <c r="AC26" s="184" t="e">
        <f>'TABELA IIa'!#REF!</f>
        <v>#REF!</v>
      </c>
      <c r="AD26" s="184" t="e">
        <f>'TABELA IIa'!#REF!</f>
        <v>#REF!</v>
      </c>
    </row>
    <row r="27" spans="1:30" s="179" customFormat="1" x14ac:dyDescent="0.2">
      <c r="A27" s="184">
        <f>'TABELA I'!$K$2</f>
        <v>0</v>
      </c>
      <c r="B27" s="184">
        <f>'TABELA I'!$K$1</f>
        <v>2025</v>
      </c>
      <c r="C27" s="184" t="str">
        <f t="shared" ref="C27:F27" si="24">C26</f>
        <v/>
      </c>
      <c r="D27" s="184">
        <f t="shared" si="24"/>
        <v>0</v>
      </c>
      <c r="E27" s="184" t="str">
        <f t="shared" si="24"/>
        <v/>
      </c>
      <c r="F27" s="184" t="str">
        <f t="shared" si="24"/>
        <v>Nije ocijenjen</v>
      </c>
      <c r="G27" s="184" t="str">
        <f>'TABELA IIa'!G36</f>
        <v>KTRZ, KTPO, KTO, KTK</v>
      </c>
      <c r="H27" s="184">
        <f>'TABELA IIa'!H36</f>
        <v>0</v>
      </c>
      <c r="I27" s="184">
        <f>'TABELA IIa'!I36</f>
        <v>0</v>
      </c>
      <c r="J27" s="184">
        <f>'TABELA IIa'!J36</f>
        <v>0</v>
      </c>
      <c r="K27" s="184">
        <f>'TABELA IIa'!K36</f>
        <v>0</v>
      </c>
      <c r="L27" s="184">
        <f>'TABELA IIa'!L36</f>
        <v>0</v>
      </c>
      <c r="M27" s="184">
        <f>'TABELA IIa'!M36</f>
        <v>0</v>
      </c>
      <c r="N27" s="184" t="e">
        <f>'TABELA IIa'!N36</f>
        <v>#REF!</v>
      </c>
      <c r="O27" s="184">
        <f>'TABELA IIa'!O36</f>
        <v>0</v>
      </c>
      <c r="P27" s="184">
        <f>'TABELA IIa'!P36</f>
        <v>0</v>
      </c>
      <c r="Q27" s="184">
        <f>'TABELA IIa'!Q36</f>
        <v>0</v>
      </c>
      <c r="R27" s="184" t="str">
        <f>'TABELA IIa'!R36</f>
        <v/>
      </c>
      <c r="S27" s="184" t="str">
        <f>'TABELA IIa'!S36</f>
        <v/>
      </c>
      <c r="T27" s="184" t="str">
        <f>'TABELA IIa'!T36</f>
        <v/>
      </c>
      <c r="U27" s="184" t="str">
        <f t="shared" ref="U27:AD27" si="25">U26</f>
        <v/>
      </c>
      <c r="V27" s="184" t="str">
        <f t="shared" si="25"/>
        <v/>
      </c>
      <c r="W27" s="184" t="e">
        <f t="shared" si="25"/>
        <v>#REF!</v>
      </c>
      <c r="X27" s="184" t="e">
        <f t="shared" si="25"/>
        <v>#REF!</v>
      </c>
      <c r="Y27" s="184" t="e">
        <f t="shared" si="25"/>
        <v>#REF!</v>
      </c>
      <c r="Z27" s="184" t="e">
        <f t="shared" si="25"/>
        <v>#REF!</v>
      </c>
      <c r="AA27" s="184" t="e">
        <f t="shared" si="25"/>
        <v>#REF!</v>
      </c>
      <c r="AB27" s="184" t="e">
        <f t="shared" si="25"/>
        <v>#REF!</v>
      </c>
      <c r="AC27" s="184" t="e">
        <f t="shared" si="25"/>
        <v>#REF!</v>
      </c>
      <c r="AD27" s="184" t="e">
        <f t="shared" si="25"/>
        <v>#REF!</v>
      </c>
    </row>
    <row r="28" spans="1:30" s="179" customFormat="1" x14ac:dyDescent="0.2">
      <c r="A28" s="184">
        <f>'TABELA I'!$K$2</f>
        <v>0</v>
      </c>
      <c r="B28" s="184">
        <f>'TABELA I'!$K$1</f>
        <v>2025</v>
      </c>
      <c r="C28" s="184" t="str">
        <f>'TABELA IIa'!C37</f>
        <v/>
      </c>
      <c r="D28" s="184">
        <f>'TABELA IIa'!D37</f>
        <v>0</v>
      </c>
      <c r="E28" s="184" t="str">
        <f>'TABELA IIa'!E37</f>
        <v/>
      </c>
      <c r="F28" s="184" t="str">
        <f>'TABELA IIa'!F37</f>
        <v>Nije ocijenjen</v>
      </c>
      <c r="G28" s="184" t="str">
        <f>'TABELA IIa'!G37</f>
        <v>KT i KTM</v>
      </c>
      <c r="H28" s="184">
        <f>'TABELA IIa'!H37</f>
        <v>0</v>
      </c>
      <c r="I28" s="184">
        <f>'TABELA IIa'!I37</f>
        <v>0</v>
      </c>
      <c r="J28" s="184">
        <f>'TABELA IIa'!J37</f>
        <v>0</v>
      </c>
      <c r="K28" s="184">
        <f>'TABELA IIa'!K37</f>
        <v>0</v>
      </c>
      <c r="L28" s="184" t="str">
        <f>'TABELA IIa'!L37</f>
        <v/>
      </c>
      <c r="M28" s="184" t="str">
        <f>'TABELA IIa'!M37</f>
        <v/>
      </c>
      <c r="N28" s="184" t="str">
        <f>'TABELA IIa'!N37</f>
        <v/>
      </c>
      <c r="O28" s="184">
        <f>'TABELA IIa'!O37</f>
        <v>0</v>
      </c>
      <c r="P28" s="184">
        <f>'TABELA IIa'!P37</f>
        <v>0</v>
      </c>
      <c r="Q28" s="184">
        <f>'TABELA IIa'!Q37</f>
        <v>0</v>
      </c>
      <c r="R28" s="184" t="str">
        <f>'TABELA IIa'!R37</f>
        <v/>
      </c>
      <c r="S28" s="184" t="str">
        <f>'TABELA IIa'!S37</f>
        <v/>
      </c>
      <c r="T28" s="184" t="str">
        <f>'TABELA IIa'!T37</f>
        <v/>
      </c>
      <c r="U28" s="184" t="str">
        <f>'TABELA IIa'!U37</f>
        <v/>
      </c>
      <c r="V28" s="184" t="str">
        <f>'TABELA IIa'!V37</f>
        <v/>
      </c>
      <c r="W28" s="184" t="e">
        <f>'TABELA IIa'!#REF!</f>
        <v>#REF!</v>
      </c>
      <c r="X28" s="184" t="e">
        <f>'TABELA IIa'!#REF!</f>
        <v>#REF!</v>
      </c>
      <c r="Y28" s="184" t="e">
        <f>'TABELA IIa'!#REF!</f>
        <v>#REF!</v>
      </c>
      <c r="Z28" s="184" t="e">
        <f>'TABELA IIa'!#REF!</f>
        <v>#REF!</v>
      </c>
      <c r="AA28" s="184" t="e">
        <f>'TABELA IIa'!#REF!</f>
        <v>#REF!</v>
      </c>
      <c r="AB28" s="184" t="e">
        <f>'TABELA IIa'!#REF!</f>
        <v>#REF!</v>
      </c>
      <c r="AC28" s="184" t="e">
        <f>'TABELA IIa'!#REF!</f>
        <v>#REF!</v>
      </c>
      <c r="AD28" s="184" t="e">
        <f>'TABELA IIa'!#REF!</f>
        <v>#REF!</v>
      </c>
    </row>
    <row r="29" spans="1:30" s="179" customFormat="1" x14ac:dyDescent="0.2">
      <c r="A29" s="184">
        <f>'TABELA I'!$K$2</f>
        <v>0</v>
      </c>
      <c r="B29" s="184">
        <f>'TABELA I'!$K$1</f>
        <v>2025</v>
      </c>
      <c r="C29" s="184" t="str">
        <f t="shared" ref="C29:F29" si="26">C28</f>
        <v/>
      </c>
      <c r="D29" s="184">
        <f t="shared" si="26"/>
        <v>0</v>
      </c>
      <c r="E29" s="184" t="str">
        <f t="shared" si="26"/>
        <v/>
      </c>
      <c r="F29" s="184" t="str">
        <f t="shared" si="26"/>
        <v>Nije ocijenjen</v>
      </c>
      <c r="G29" s="184" t="str">
        <f>'TABELA IIa'!G38</f>
        <v>KTRZ, KTPO, KTO, KTK</v>
      </c>
      <c r="H29" s="184">
        <f>'TABELA IIa'!H38</f>
        <v>0</v>
      </c>
      <c r="I29" s="184">
        <f>'TABELA IIa'!I38</f>
        <v>0</v>
      </c>
      <c r="J29" s="184">
        <f>'TABELA IIa'!J38</f>
        <v>0</v>
      </c>
      <c r="K29" s="184">
        <f>'TABELA IIa'!K38</f>
        <v>0</v>
      </c>
      <c r="L29" s="184">
        <f>'TABELA IIa'!L38</f>
        <v>0</v>
      </c>
      <c r="M29" s="184">
        <f>'TABELA IIa'!M38</f>
        <v>0</v>
      </c>
      <c r="N29" s="184" t="e">
        <f>'TABELA IIa'!N38</f>
        <v>#REF!</v>
      </c>
      <c r="O29" s="184">
        <f>'TABELA IIa'!O38</f>
        <v>0</v>
      </c>
      <c r="P29" s="184">
        <f>'TABELA IIa'!P38</f>
        <v>0</v>
      </c>
      <c r="Q29" s="184">
        <f>'TABELA IIa'!Q38</f>
        <v>0</v>
      </c>
      <c r="R29" s="184" t="str">
        <f>'TABELA IIa'!R38</f>
        <v/>
      </c>
      <c r="S29" s="184" t="str">
        <f>'TABELA IIa'!S38</f>
        <v/>
      </c>
      <c r="T29" s="184" t="str">
        <f>'TABELA IIa'!T38</f>
        <v/>
      </c>
      <c r="U29" s="184" t="str">
        <f t="shared" ref="U29:AD29" si="27">U28</f>
        <v/>
      </c>
      <c r="V29" s="184" t="str">
        <f t="shared" si="27"/>
        <v/>
      </c>
      <c r="W29" s="184" t="e">
        <f t="shared" si="27"/>
        <v>#REF!</v>
      </c>
      <c r="X29" s="184" t="e">
        <f t="shared" si="27"/>
        <v>#REF!</v>
      </c>
      <c r="Y29" s="184" t="e">
        <f t="shared" si="27"/>
        <v>#REF!</v>
      </c>
      <c r="Z29" s="184" t="e">
        <f t="shared" si="27"/>
        <v>#REF!</v>
      </c>
      <c r="AA29" s="184" t="e">
        <f t="shared" si="27"/>
        <v>#REF!</v>
      </c>
      <c r="AB29" s="184" t="e">
        <f t="shared" si="27"/>
        <v>#REF!</v>
      </c>
      <c r="AC29" s="184" t="e">
        <f t="shared" si="27"/>
        <v>#REF!</v>
      </c>
      <c r="AD29" s="184" t="e">
        <f t="shared" si="27"/>
        <v>#REF!</v>
      </c>
    </row>
    <row r="30" spans="1:30" s="179" customFormat="1" x14ac:dyDescent="0.2">
      <c r="A30" s="184">
        <f>'TABELA I'!$K$2</f>
        <v>0</v>
      </c>
      <c r="B30" s="184">
        <f>'TABELA I'!$K$1</f>
        <v>2025</v>
      </c>
      <c r="C30" s="184" t="str">
        <f>'TABELA IIa'!C39</f>
        <v/>
      </c>
      <c r="D30" s="184">
        <f>'TABELA IIa'!D39</f>
        <v>0</v>
      </c>
      <c r="E30" s="184" t="str">
        <f>'TABELA IIa'!E39</f>
        <v/>
      </c>
      <c r="F30" s="184" t="str">
        <f>'TABELA IIa'!F39</f>
        <v>Nije ocijenjen</v>
      </c>
      <c r="G30" s="184" t="str">
        <f>'TABELA IIa'!G39</f>
        <v>KT i KTM</v>
      </c>
      <c r="H30" s="184">
        <f>'TABELA IIa'!H39</f>
        <v>0</v>
      </c>
      <c r="I30" s="184">
        <f>'TABELA IIa'!I39</f>
        <v>0</v>
      </c>
      <c r="J30" s="184">
        <f>'TABELA IIa'!J39</f>
        <v>0</v>
      </c>
      <c r="K30" s="184">
        <f>'TABELA IIa'!K39</f>
        <v>0</v>
      </c>
      <c r="L30" s="184" t="str">
        <f>'TABELA IIa'!L39</f>
        <v/>
      </c>
      <c r="M30" s="184" t="str">
        <f>'TABELA IIa'!M39</f>
        <v/>
      </c>
      <c r="N30" s="184" t="str">
        <f>'TABELA IIa'!N39</f>
        <v/>
      </c>
      <c r="O30" s="184">
        <f>'TABELA IIa'!O39</f>
        <v>0</v>
      </c>
      <c r="P30" s="184">
        <f>'TABELA IIa'!P39</f>
        <v>0</v>
      </c>
      <c r="Q30" s="184">
        <f>'TABELA IIa'!Q39</f>
        <v>0</v>
      </c>
      <c r="R30" s="184" t="str">
        <f>'TABELA IIa'!R39</f>
        <v/>
      </c>
      <c r="S30" s="184" t="str">
        <f>'TABELA IIa'!S39</f>
        <v/>
      </c>
      <c r="T30" s="184" t="str">
        <f>'TABELA IIa'!T39</f>
        <v/>
      </c>
      <c r="U30" s="184" t="str">
        <f>'TABELA IIa'!U39</f>
        <v/>
      </c>
      <c r="V30" s="184" t="str">
        <f>'TABELA IIa'!V39</f>
        <v/>
      </c>
      <c r="W30" s="184" t="e">
        <f>'TABELA IIa'!#REF!</f>
        <v>#REF!</v>
      </c>
      <c r="X30" s="184" t="e">
        <f>'TABELA IIa'!#REF!</f>
        <v>#REF!</v>
      </c>
      <c r="Y30" s="184" t="e">
        <f>'TABELA IIa'!#REF!</f>
        <v>#REF!</v>
      </c>
      <c r="Z30" s="184" t="e">
        <f>'TABELA IIa'!#REF!</f>
        <v>#REF!</v>
      </c>
      <c r="AA30" s="184" t="e">
        <f>'TABELA IIa'!#REF!</f>
        <v>#REF!</v>
      </c>
      <c r="AB30" s="184" t="e">
        <f>'TABELA IIa'!#REF!</f>
        <v>#REF!</v>
      </c>
      <c r="AC30" s="184" t="e">
        <f>'TABELA IIa'!#REF!</f>
        <v>#REF!</v>
      </c>
      <c r="AD30" s="184" t="e">
        <f>'TABELA IIa'!#REF!</f>
        <v>#REF!</v>
      </c>
    </row>
    <row r="31" spans="1:30" s="179" customFormat="1" x14ac:dyDescent="0.2">
      <c r="A31" s="184">
        <f>'TABELA I'!$K$2</f>
        <v>0</v>
      </c>
      <c r="B31" s="184">
        <f>'TABELA I'!$K$1</f>
        <v>2025</v>
      </c>
      <c r="C31" s="184" t="str">
        <f t="shared" ref="C31:F31" si="28">C30</f>
        <v/>
      </c>
      <c r="D31" s="184">
        <f t="shared" si="28"/>
        <v>0</v>
      </c>
      <c r="E31" s="184" t="str">
        <f t="shared" si="28"/>
        <v/>
      </c>
      <c r="F31" s="184" t="str">
        <f t="shared" si="28"/>
        <v>Nije ocijenjen</v>
      </c>
      <c r="G31" s="184" t="str">
        <f>'TABELA IIa'!G40</f>
        <v>KTRZ, KTPO, KTO, KTK</v>
      </c>
      <c r="H31" s="184">
        <f>'TABELA IIa'!H40</f>
        <v>0</v>
      </c>
      <c r="I31" s="184">
        <f>'TABELA IIa'!I40</f>
        <v>0</v>
      </c>
      <c r="J31" s="184">
        <f>'TABELA IIa'!J40</f>
        <v>0</v>
      </c>
      <c r="K31" s="184">
        <f>'TABELA IIa'!K40</f>
        <v>0</v>
      </c>
      <c r="L31" s="184">
        <f>'TABELA IIa'!L40</f>
        <v>0</v>
      </c>
      <c r="M31" s="184">
        <f>'TABELA IIa'!M40</f>
        <v>0</v>
      </c>
      <c r="N31" s="184" t="e">
        <f>'TABELA IIa'!N40</f>
        <v>#REF!</v>
      </c>
      <c r="O31" s="184">
        <f>'TABELA IIa'!O40</f>
        <v>0</v>
      </c>
      <c r="P31" s="184">
        <f>'TABELA IIa'!P40</f>
        <v>0</v>
      </c>
      <c r="Q31" s="184">
        <f>'TABELA IIa'!Q40</f>
        <v>0</v>
      </c>
      <c r="R31" s="184" t="str">
        <f>'TABELA IIa'!R40</f>
        <v/>
      </c>
      <c r="S31" s="184" t="str">
        <f>'TABELA IIa'!S40</f>
        <v/>
      </c>
      <c r="T31" s="184" t="str">
        <f>'TABELA IIa'!T40</f>
        <v/>
      </c>
      <c r="U31" s="184" t="str">
        <f t="shared" ref="U31:AD31" si="29">U30</f>
        <v/>
      </c>
      <c r="V31" s="184" t="str">
        <f t="shared" si="29"/>
        <v/>
      </c>
      <c r="W31" s="184" t="e">
        <f t="shared" si="29"/>
        <v>#REF!</v>
      </c>
      <c r="X31" s="184" t="e">
        <f t="shared" si="29"/>
        <v>#REF!</v>
      </c>
      <c r="Y31" s="184" t="e">
        <f t="shared" si="29"/>
        <v>#REF!</v>
      </c>
      <c r="Z31" s="184" t="e">
        <f t="shared" si="29"/>
        <v>#REF!</v>
      </c>
      <c r="AA31" s="184" t="e">
        <f t="shared" si="29"/>
        <v>#REF!</v>
      </c>
      <c r="AB31" s="184" t="e">
        <f t="shared" si="29"/>
        <v>#REF!</v>
      </c>
      <c r="AC31" s="184" t="e">
        <f t="shared" si="29"/>
        <v>#REF!</v>
      </c>
      <c r="AD31" s="184" t="e">
        <f t="shared" si="29"/>
        <v>#REF!</v>
      </c>
    </row>
    <row r="32" spans="1:30" s="179" customFormat="1" x14ac:dyDescent="0.2">
      <c r="A32" s="184">
        <f>'TABELA I'!$K$2</f>
        <v>0</v>
      </c>
      <c r="B32" s="184">
        <f>'TABELA I'!$K$1</f>
        <v>2025</v>
      </c>
      <c r="C32" s="184" t="str">
        <f>'TABELA IIa'!C41</f>
        <v/>
      </c>
      <c r="D32" s="184">
        <f>'TABELA IIa'!D41</f>
        <v>0</v>
      </c>
      <c r="E32" s="184" t="str">
        <f>'TABELA IIa'!E41</f>
        <v/>
      </c>
      <c r="F32" s="184" t="str">
        <f>'TABELA IIa'!F41</f>
        <v>Nije ocijenjen</v>
      </c>
      <c r="G32" s="184" t="str">
        <f>'TABELA IIa'!G41</f>
        <v>KT i KTM</v>
      </c>
      <c r="H32" s="184">
        <f>'TABELA IIa'!H41</f>
        <v>0</v>
      </c>
      <c r="I32" s="184">
        <f>'TABELA IIa'!I41</f>
        <v>0</v>
      </c>
      <c r="J32" s="184">
        <f>'TABELA IIa'!J41</f>
        <v>0</v>
      </c>
      <c r="K32" s="184">
        <f>'TABELA IIa'!K41</f>
        <v>0</v>
      </c>
      <c r="L32" s="184" t="str">
        <f>'TABELA IIa'!L41</f>
        <v/>
      </c>
      <c r="M32" s="184" t="str">
        <f>'TABELA IIa'!M41</f>
        <v/>
      </c>
      <c r="N32" s="184" t="str">
        <f>'TABELA IIa'!N41</f>
        <v/>
      </c>
      <c r="O32" s="184">
        <f>'TABELA IIa'!O41</f>
        <v>0</v>
      </c>
      <c r="P32" s="184">
        <f>'TABELA IIa'!P41</f>
        <v>0</v>
      </c>
      <c r="Q32" s="184">
        <f>'TABELA IIa'!Q41</f>
        <v>0</v>
      </c>
      <c r="R32" s="184" t="str">
        <f>'TABELA IIa'!R41</f>
        <v/>
      </c>
      <c r="S32" s="184" t="str">
        <f>'TABELA IIa'!S41</f>
        <v/>
      </c>
      <c r="T32" s="184" t="str">
        <f>'TABELA IIa'!T41</f>
        <v/>
      </c>
      <c r="U32" s="184" t="str">
        <f>'TABELA IIa'!U41</f>
        <v/>
      </c>
      <c r="V32" s="184" t="str">
        <f>'TABELA IIa'!V41</f>
        <v/>
      </c>
      <c r="W32" s="184" t="e">
        <f>'TABELA IIa'!#REF!</f>
        <v>#REF!</v>
      </c>
      <c r="X32" s="184" t="e">
        <f>'TABELA IIa'!#REF!</f>
        <v>#REF!</v>
      </c>
      <c r="Y32" s="184" t="e">
        <f>'TABELA IIa'!#REF!</f>
        <v>#REF!</v>
      </c>
      <c r="Z32" s="184" t="e">
        <f>'TABELA IIa'!#REF!</f>
        <v>#REF!</v>
      </c>
      <c r="AA32" s="184" t="e">
        <f>'TABELA IIa'!#REF!</f>
        <v>#REF!</v>
      </c>
      <c r="AB32" s="184" t="e">
        <f>'TABELA IIa'!#REF!</f>
        <v>#REF!</v>
      </c>
      <c r="AC32" s="184" t="e">
        <f>'TABELA IIa'!#REF!</f>
        <v>#REF!</v>
      </c>
      <c r="AD32" s="184" t="e">
        <f>'TABELA IIa'!#REF!</f>
        <v>#REF!</v>
      </c>
    </row>
    <row r="33" spans="1:30" s="179" customFormat="1" x14ac:dyDescent="0.2">
      <c r="A33" s="184">
        <f>'TABELA I'!$K$2</f>
        <v>0</v>
      </c>
      <c r="B33" s="184">
        <f>'TABELA I'!$K$1</f>
        <v>2025</v>
      </c>
      <c r="C33" s="184" t="str">
        <f t="shared" ref="C33:F33" si="30">C32</f>
        <v/>
      </c>
      <c r="D33" s="184">
        <f t="shared" si="30"/>
        <v>0</v>
      </c>
      <c r="E33" s="184" t="str">
        <f t="shared" si="30"/>
        <v/>
      </c>
      <c r="F33" s="184" t="str">
        <f t="shared" si="30"/>
        <v>Nije ocijenjen</v>
      </c>
      <c r="G33" s="184" t="str">
        <f>'TABELA IIa'!G42</f>
        <v>KTRZ, KTPO, KTO, KTK</v>
      </c>
      <c r="H33" s="184">
        <f>'TABELA IIa'!H42</f>
        <v>0</v>
      </c>
      <c r="I33" s="184">
        <f>'TABELA IIa'!I42</f>
        <v>0</v>
      </c>
      <c r="J33" s="184">
        <f>'TABELA IIa'!J42</f>
        <v>0</v>
      </c>
      <c r="K33" s="184">
        <f>'TABELA IIa'!K42</f>
        <v>0</v>
      </c>
      <c r="L33" s="184">
        <f>'TABELA IIa'!L42</f>
        <v>0</v>
      </c>
      <c r="M33" s="184">
        <f>'TABELA IIa'!M42</f>
        <v>0</v>
      </c>
      <c r="N33" s="184" t="e">
        <f>'TABELA IIa'!N42</f>
        <v>#REF!</v>
      </c>
      <c r="O33" s="184">
        <f>'TABELA IIa'!O42</f>
        <v>0</v>
      </c>
      <c r="P33" s="184">
        <f>'TABELA IIa'!P42</f>
        <v>0</v>
      </c>
      <c r="Q33" s="184">
        <f>'TABELA IIa'!Q42</f>
        <v>0</v>
      </c>
      <c r="R33" s="184" t="str">
        <f>'TABELA IIa'!R42</f>
        <v/>
      </c>
      <c r="S33" s="184" t="str">
        <f>'TABELA IIa'!S42</f>
        <v/>
      </c>
      <c r="T33" s="184" t="str">
        <f>'TABELA IIa'!T42</f>
        <v/>
      </c>
      <c r="U33" s="184" t="str">
        <f t="shared" ref="U33:AD33" si="31">U32</f>
        <v/>
      </c>
      <c r="V33" s="184" t="str">
        <f t="shared" si="31"/>
        <v/>
      </c>
      <c r="W33" s="184" t="e">
        <f t="shared" si="31"/>
        <v>#REF!</v>
      </c>
      <c r="X33" s="184" t="e">
        <f t="shared" si="31"/>
        <v>#REF!</v>
      </c>
      <c r="Y33" s="184" t="e">
        <f t="shared" si="31"/>
        <v>#REF!</v>
      </c>
      <c r="Z33" s="184" t="e">
        <f t="shared" si="31"/>
        <v>#REF!</v>
      </c>
      <c r="AA33" s="184" t="e">
        <f t="shared" si="31"/>
        <v>#REF!</v>
      </c>
      <c r="AB33" s="184" t="e">
        <f t="shared" si="31"/>
        <v>#REF!</v>
      </c>
      <c r="AC33" s="184" t="e">
        <f t="shared" si="31"/>
        <v>#REF!</v>
      </c>
      <c r="AD33" s="184" t="e">
        <f t="shared" si="31"/>
        <v>#REF!</v>
      </c>
    </row>
    <row r="34" spans="1:30" s="179" customFormat="1" x14ac:dyDescent="0.2">
      <c r="A34" s="184">
        <f>'TABELA I'!$K$2</f>
        <v>0</v>
      </c>
      <c r="B34" s="184">
        <f>'TABELA I'!$K$1</f>
        <v>2025</v>
      </c>
      <c r="C34" s="184" t="str">
        <f>'TABELA IIa'!C43</f>
        <v/>
      </c>
      <c r="D34" s="184">
        <f>'TABELA IIa'!D43</f>
        <v>0</v>
      </c>
      <c r="E34" s="184" t="str">
        <f>'TABELA IIa'!E43</f>
        <v/>
      </c>
      <c r="F34" s="184" t="str">
        <f>'TABELA IIa'!F43</f>
        <v>Nije ocijenjen</v>
      </c>
      <c r="G34" s="184" t="str">
        <f>'TABELA IIa'!G43</f>
        <v>KT i KTM</v>
      </c>
      <c r="H34" s="184">
        <f>'TABELA IIa'!H43</f>
        <v>0</v>
      </c>
      <c r="I34" s="184">
        <f>'TABELA IIa'!I43</f>
        <v>0</v>
      </c>
      <c r="J34" s="184">
        <f>'TABELA IIa'!J43</f>
        <v>0</v>
      </c>
      <c r="K34" s="184">
        <f>'TABELA IIa'!K43</f>
        <v>0</v>
      </c>
      <c r="L34" s="184" t="str">
        <f>'TABELA IIa'!L43</f>
        <v/>
      </c>
      <c r="M34" s="184" t="str">
        <f>'TABELA IIa'!M43</f>
        <v/>
      </c>
      <c r="N34" s="184" t="str">
        <f>'TABELA IIa'!N43</f>
        <v/>
      </c>
      <c r="O34" s="184">
        <f>'TABELA IIa'!O43</f>
        <v>0</v>
      </c>
      <c r="P34" s="184">
        <f>'TABELA IIa'!P43</f>
        <v>0</v>
      </c>
      <c r="Q34" s="184">
        <f>'TABELA IIa'!Q43</f>
        <v>0</v>
      </c>
      <c r="R34" s="184" t="str">
        <f>'TABELA IIa'!R43</f>
        <v/>
      </c>
      <c r="S34" s="184" t="str">
        <f>'TABELA IIa'!S43</f>
        <v/>
      </c>
      <c r="T34" s="184" t="str">
        <f>'TABELA IIa'!T43</f>
        <v/>
      </c>
      <c r="U34" s="184" t="str">
        <f>'TABELA IIa'!U43</f>
        <v/>
      </c>
      <c r="V34" s="184" t="str">
        <f>'TABELA IIa'!V43</f>
        <v/>
      </c>
      <c r="W34" s="184" t="e">
        <f>'TABELA IIa'!#REF!</f>
        <v>#REF!</v>
      </c>
      <c r="X34" s="184" t="e">
        <f>'TABELA IIa'!#REF!</f>
        <v>#REF!</v>
      </c>
      <c r="Y34" s="184" t="e">
        <f>'TABELA IIa'!#REF!</f>
        <v>#REF!</v>
      </c>
      <c r="Z34" s="184" t="e">
        <f>'TABELA IIa'!#REF!</f>
        <v>#REF!</v>
      </c>
      <c r="AA34" s="184" t="e">
        <f>'TABELA IIa'!#REF!</f>
        <v>#REF!</v>
      </c>
      <c r="AB34" s="184" t="e">
        <f>'TABELA IIa'!#REF!</f>
        <v>#REF!</v>
      </c>
      <c r="AC34" s="184" t="e">
        <f>'TABELA IIa'!#REF!</f>
        <v>#REF!</v>
      </c>
      <c r="AD34" s="184" t="e">
        <f>'TABELA IIa'!#REF!</f>
        <v>#REF!</v>
      </c>
    </row>
    <row r="35" spans="1:30" s="179" customFormat="1" x14ac:dyDescent="0.2">
      <c r="A35" s="184">
        <f>'TABELA I'!$K$2</f>
        <v>0</v>
      </c>
      <c r="B35" s="184">
        <f>'TABELA I'!$K$1</f>
        <v>2025</v>
      </c>
      <c r="C35" s="184" t="str">
        <f t="shared" ref="C35:F35" si="32">C34</f>
        <v/>
      </c>
      <c r="D35" s="184">
        <f t="shared" si="32"/>
        <v>0</v>
      </c>
      <c r="E35" s="184" t="str">
        <f t="shared" si="32"/>
        <v/>
      </c>
      <c r="F35" s="184" t="str">
        <f t="shared" si="32"/>
        <v>Nije ocijenjen</v>
      </c>
      <c r="G35" s="184" t="str">
        <f>'TABELA IIa'!G44</f>
        <v>KTRZ, KTPO, KTO, KTK</v>
      </c>
      <c r="H35" s="184">
        <f>'TABELA IIa'!H44</f>
        <v>0</v>
      </c>
      <c r="I35" s="184">
        <f>'TABELA IIa'!I44</f>
        <v>0</v>
      </c>
      <c r="J35" s="184">
        <f>'TABELA IIa'!J44</f>
        <v>0</v>
      </c>
      <c r="K35" s="184">
        <f>'TABELA IIa'!K44</f>
        <v>0</v>
      </c>
      <c r="L35" s="184">
        <f>'TABELA IIa'!L44</f>
        <v>0</v>
      </c>
      <c r="M35" s="184">
        <f>'TABELA IIa'!M44</f>
        <v>0</v>
      </c>
      <c r="N35" s="184" t="e">
        <f>'TABELA IIa'!N44</f>
        <v>#REF!</v>
      </c>
      <c r="O35" s="184">
        <f>'TABELA IIa'!O44</f>
        <v>0</v>
      </c>
      <c r="P35" s="184">
        <f>'TABELA IIa'!P44</f>
        <v>0</v>
      </c>
      <c r="Q35" s="184">
        <f>'TABELA IIa'!Q44</f>
        <v>0</v>
      </c>
      <c r="R35" s="184" t="str">
        <f>'TABELA IIa'!R44</f>
        <v/>
      </c>
      <c r="S35" s="184" t="str">
        <f>'TABELA IIa'!S44</f>
        <v/>
      </c>
      <c r="T35" s="184" t="str">
        <f>'TABELA IIa'!T44</f>
        <v/>
      </c>
      <c r="U35" s="184" t="str">
        <f t="shared" ref="U35:AD35" si="33">U34</f>
        <v/>
      </c>
      <c r="V35" s="184" t="str">
        <f t="shared" si="33"/>
        <v/>
      </c>
      <c r="W35" s="184" t="e">
        <f t="shared" si="33"/>
        <v>#REF!</v>
      </c>
      <c r="X35" s="184" t="e">
        <f t="shared" si="33"/>
        <v>#REF!</v>
      </c>
      <c r="Y35" s="184" t="e">
        <f t="shared" si="33"/>
        <v>#REF!</v>
      </c>
      <c r="Z35" s="184" t="e">
        <f t="shared" si="33"/>
        <v>#REF!</v>
      </c>
      <c r="AA35" s="184" t="e">
        <f t="shared" si="33"/>
        <v>#REF!</v>
      </c>
      <c r="AB35" s="184" t="e">
        <f t="shared" si="33"/>
        <v>#REF!</v>
      </c>
      <c r="AC35" s="184" t="e">
        <f t="shared" si="33"/>
        <v>#REF!</v>
      </c>
      <c r="AD35" s="184" t="e">
        <f t="shared" si="33"/>
        <v>#REF!</v>
      </c>
    </row>
    <row r="36" spans="1:30" s="179" customFormat="1" x14ac:dyDescent="0.2">
      <c r="A36" s="184">
        <f>'TABELA I'!$K$2</f>
        <v>0</v>
      </c>
      <c r="B36" s="184">
        <f>'TABELA I'!$K$1</f>
        <v>2025</v>
      </c>
      <c r="C36" s="184" t="str">
        <f>'TABELA IIa'!C45</f>
        <v/>
      </c>
      <c r="D36" s="184">
        <f>'TABELA IIa'!D45</f>
        <v>0</v>
      </c>
      <c r="E36" s="184" t="str">
        <f>'TABELA IIa'!E45</f>
        <v/>
      </c>
      <c r="F36" s="184" t="str">
        <f>'TABELA IIa'!F45</f>
        <v>Nije ocijenjen</v>
      </c>
      <c r="G36" s="184" t="str">
        <f>'TABELA IIa'!G45</f>
        <v>KT i KTM</v>
      </c>
      <c r="H36" s="184">
        <f>'TABELA IIa'!H45</f>
        <v>0</v>
      </c>
      <c r="I36" s="184">
        <f>'TABELA IIa'!I45</f>
        <v>0</v>
      </c>
      <c r="J36" s="184">
        <f>'TABELA IIa'!J45</f>
        <v>0</v>
      </c>
      <c r="K36" s="184">
        <f>'TABELA IIa'!K45</f>
        <v>0</v>
      </c>
      <c r="L36" s="184" t="str">
        <f>'TABELA IIa'!L45</f>
        <v/>
      </c>
      <c r="M36" s="184" t="str">
        <f>'TABELA IIa'!M45</f>
        <v/>
      </c>
      <c r="N36" s="184" t="str">
        <f>'TABELA IIa'!N45</f>
        <v/>
      </c>
      <c r="O36" s="184">
        <f>'TABELA IIa'!O45</f>
        <v>0</v>
      </c>
      <c r="P36" s="184">
        <f>'TABELA IIa'!P45</f>
        <v>0</v>
      </c>
      <c r="Q36" s="184">
        <f>'TABELA IIa'!Q45</f>
        <v>0</v>
      </c>
      <c r="R36" s="184" t="str">
        <f>'TABELA IIa'!R45</f>
        <v/>
      </c>
      <c r="S36" s="184" t="str">
        <f>'TABELA IIa'!S45</f>
        <v/>
      </c>
      <c r="T36" s="184" t="str">
        <f>'TABELA IIa'!T45</f>
        <v/>
      </c>
      <c r="U36" s="184" t="str">
        <f>'TABELA IIa'!U45</f>
        <v/>
      </c>
      <c r="V36" s="184" t="str">
        <f>'TABELA IIa'!V45</f>
        <v/>
      </c>
      <c r="W36" s="184" t="e">
        <f>'TABELA IIa'!#REF!</f>
        <v>#REF!</v>
      </c>
      <c r="X36" s="184" t="e">
        <f>'TABELA IIa'!#REF!</f>
        <v>#REF!</v>
      </c>
      <c r="Y36" s="184" t="e">
        <f>'TABELA IIa'!#REF!</f>
        <v>#REF!</v>
      </c>
      <c r="Z36" s="184" t="e">
        <f>'TABELA IIa'!#REF!</f>
        <v>#REF!</v>
      </c>
      <c r="AA36" s="184" t="e">
        <f>'TABELA IIa'!#REF!</f>
        <v>#REF!</v>
      </c>
      <c r="AB36" s="184" t="e">
        <f>'TABELA IIa'!#REF!</f>
        <v>#REF!</v>
      </c>
      <c r="AC36" s="184" t="e">
        <f>'TABELA IIa'!#REF!</f>
        <v>#REF!</v>
      </c>
      <c r="AD36" s="184" t="e">
        <f>'TABELA IIa'!#REF!</f>
        <v>#REF!</v>
      </c>
    </row>
    <row r="37" spans="1:30" s="179" customFormat="1" x14ac:dyDescent="0.2">
      <c r="A37" s="184">
        <f>'TABELA I'!$K$2</f>
        <v>0</v>
      </c>
      <c r="B37" s="184">
        <f>'TABELA I'!$K$1</f>
        <v>2025</v>
      </c>
      <c r="C37" s="184" t="str">
        <f t="shared" ref="C37:F37" si="34">C36</f>
        <v/>
      </c>
      <c r="D37" s="184">
        <f t="shared" si="34"/>
        <v>0</v>
      </c>
      <c r="E37" s="184" t="str">
        <f t="shared" si="34"/>
        <v/>
      </c>
      <c r="F37" s="184" t="str">
        <f t="shared" si="34"/>
        <v>Nije ocijenjen</v>
      </c>
      <c r="G37" s="184" t="str">
        <f>'TABELA IIa'!G46</f>
        <v>KTRZ, KTPO, KTO, KTK</v>
      </c>
      <c r="H37" s="184">
        <f>'TABELA IIa'!H46</f>
        <v>0</v>
      </c>
      <c r="I37" s="184">
        <f>'TABELA IIa'!I46</f>
        <v>0</v>
      </c>
      <c r="J37" s="184">
        <f>'TABELA IIa'!J46</f>
        <v>0</v>
      </c>
      <c r="K37" s="184">
        <f>'TABELA IIa'!K46</f>
        <v>0</v>
      </c>
      <c r="L37" s="184">
        <f>'TABELA IIa'!L46</f>
        <v>0</v>
      </c>
      <c r="M37" s="184">
        <f>'TABELA IIa'!M46</f>
        <v>0</v>
      </c>
      <c r="N37" s="184" t="e">
        <f>'TABELA IIa'!N46</f>
        <v>#REF!</v>
      </c>
      <c r="O37" s="184">
        <f>'TABELA IIa'!O46</f>
        <v>0</v>
      </c>
      <c r="P37" s="184">
        <f>'TABELA IIa'!P46</f>
        <v>0</v>
      </c>
      <c r="Q37" s="184">
        <f>'TABELA IIa'!Q46</f>
        <v>0</v>
      </c>
      <c r="R37" s="184" t="str">
        <f>'TABELA IIa'!R46</f>
        <v/>
      </c>
      <c r="S37" s="184" t="str">
        <f>'TABELA IIa'!S46</f>
        <v/>
      </c>
      <c r="T37" s="184" t="str">
        <f>'TABELA IIa'!T46</f>
        <v/>
      </c>
      <c r="U37" s="184" t="str">
        <f t="shared" ref="U37:AD37" si="35">U36</f>
        <v/>
      </c>
      <c r="V37" s="184" t="str">
        <f t="shared" si="35"/>
        <v/>
      </c>
      <c r="W37" s="184" t="e">
        <f t="shared" si="35"/>
        <v>#REF!</v>
      </c>
      <c r="X37" s="184" t="e">
        <f t="shared" si="35"/>
        <v>#REF!</v>
      </c>
      <c r="Y37" s="184" t="e">
        <f t="shared" si="35"/>
        <v>#REF!</v>
      </c>
      <c r="Z37" s="184" t="e">
        <f t="shared" si="35"/>
        <v>#REF!</v>
      </c>
      <c r="AA37" s="184" t="e">
        <f t="shared" si="35"/>
        <v>#REF!</v>
      </c>
      <c r="AB37" s="184" t="e">
        <f t="shared" si="35"/>
        <v>#REF!</v>
      </c>
      <c r="AC37" s="184" t="e">
        <f t="shared" si="35"/>
        <v>#REF!</v>
      </c>
      <c r="AD37" s="184" t="e">
        <f t="shared" si="35"/>
        <v>#REF!</v>
      </c>
    </row>
    <row r="38" spans="1:30" s="179" customFormat="1" x14ac:dyDescent="0.2">
      <c r="A38" s="184">
        <f>'TABELA I'!$K$2</f>
        <v>0</v>
      </c>
      <c r="B38" s="184">
        <f>'TABELA I'!$K$1</f>
        <v>2025</v>
      </c>
      <c r="C38" s="184" t="str">
        <f>'TABELA IIa'!C47</f>
        <v/>
      </c>
      <c r="D38" s="184">
        <f>'TABELA IIa'!D47</f>
        <v>0</v>
      </c>
      <c r="E38" s="184" t="str">
        <f>'TABELA IIa'!E47</f>
        <v/>
      </c>
      <c r="F38" s="184" t="str">
        <f>'TABELA IIa'!F47</f>
        <v>Nije ocijenjen</v>
      </c>
      <c r="G38" s="184" t="str">
        <f>'TABELA IIa'!G47</f>
        <v>KT i KTM</v>
      </c>
      <c r="H38" s="184">
        <f>'TABELA IIa'!H47</f>
        <v>0</v>
      </c>
      <c r="I38" s="184">
        <f>'TABELA IIa'!I47</f>
        <v>0</v>
      </c>
      <c r="J38" s="184">
        <f>'TABELA IIa'!J47</f>
        <v>0</v>
      </c>
      <c r="K38" s="184">
        <f>'TABELA IIa'!K47</f>
        <v>0</v>
      </c>
      <c r="L38" s="184" t="str">
        <f>'TABELA IIa'!L47</f>
        <v/>
      </c>
      <c r="M38" s="184" t="str">
        <f>'TABELA IIa'!M47</f>
        <v/>
      </c>
      <c r="N38" s="184" t="str">
        <f>'TABELA IIa'!N47</f>
        <v/>
      </c>
      <c r="O38" s="184">
        <f>'TABELA IIa'!O47</f>
        <v>0</v>
      </c>
      <c r="P38" s="184">
        <f>'TABELA IIa'!P47</f>
        <v>0</v>
      </c>
      <c r="Q38" s="184">
        <f>'TABELA IIa'!Q47</f>
        <v>0</v>
      </c>
      <c r="R38" s="184" t="str">
        <f>'TABELA IIa'!R47</f>
        <v/>
      </c>
      <c r="S38" s="184" t="str">
        <f>'TABELA IIa'!S47</f>
        <v/>
      </c>
      <c r="T38" s="184" t="str">
        <f>'TABELA IIa'!T47</f>
        <v/>
      </c>
      <c r="U38" s="184" t="str">
        <f>'TABELA IIa'!U47</f>
        <v/>
      </c>
      <c r="V38" s="184" t="str">
        <f>'TABELA IIa'!V47</f>
        <v/>
      </c>
      <c r="W38" s="184" t="e">
        <f>'TABELA IIa'!#REF!</f>
        <v>#REF!</v>
      </c>
      <c r="X38" s="184" t="e">
        <f>'TABELA IIa'!#REF!</f>
        <v>#REF!</v>
      </c>
      <c r="Y38" s="184" t="e">
        <f>'TABELA IIa'!#REF!</f>
        <v>#REF!</v>
      </c>
      <c r="Z38" s="184" t="e">
        <f>'TABELA IIa'!#REF!</f>
        <v>#REF!</v>
      </c>
      <c r="AA38" s="184" t="e">
        <f>'TABELA IIa'!#REF!</f>
        <v>#REF!</v>
      </c>
      <c r="AB38" s="184" t="e">
        <f>'TABELA IIa'!#REF!</f>
        <v>#REF!</v>
      </c>
      <c r="AC38" s="184" t="e">
        <f>'TABELA IIa'!#REF!</f>
        <v>#REF!</v>
      </c>
      <c r="AD38" s="184" t="e">
        <f>'TABELA IIa'!#REF!</f>
        <v>#REF!</v>
      </c>
    </row>
    <row r="39" spans="1:30" s="179" customFormat="1" x14ac:dyDescent="0.2">
      <c r="A39" s="184">
        <f>'TABELA I'!$K$2</f>
        <v>0</v>
      </c>
      <c r="B39" s="184">
        <f>'TABELA I'!$K$1</f>
        <v>2025</v>
      </c>
      <c r="C39" s="184" t="str">
        <f t="shared" ref="C39:F39" si="36">C38</f>
        <v/>
      </c>
      <c r="D39" s="184">
        <f t="shared" si="36"/>
        <v>0</v>
      </c>
      <c r="E39" s="184" t="str">
        <f t="shared" si="36"/>
        <v/>
      </c>
      <c r="F39" s="184" t="str">
        <f t="shared" si="36"/>
        <v>Nije ocijenjen</v>
      </c>
      <c r="G39" s="184" t="str">
        <f>'TABELA IIa'!G48</f>
        <v>KTRZ, KTPO, KTO, KTK</v>
      </c>
      <c r="H39" s="184">
        <f>'TABELA IIa'!H48</f>
        <v>0</v>
      </c>
      <c r="I39" s="184">
        <f>'TABELA IIa'!I48</f>
        <v>0</v>
      </c>
      <c r="J39" s="184">
        <f>'TABELA IIa'!J48</f>
        <v>0</v>
      </c>
      <c r="K39" s="184">
        <f>'TABELA IIa'!K48</f>
        <v>0</v>
      </c>
      <c r="L39" s="184">
        <f>'TABELA IIa'!L48</f>
        <v>0</v>
      </c>
      <c r="M39" s="184">
        <f>'TABELA IIa'!M48</f>
        <v>0</v>
      </c>
      <c r="N39" s="184" t="e">
        <f>'TABELA IIa'!N48</f>
        <v>#REF!</v>
      </c>
      <c r="O39" s="184">
        <f>'TABELA IIa'!O48</f>
        <v>0</v>
      </c>
      <c r="P39" s="184">
        <f>'TABELA IIa'!P48</f>
        <v>0</v>
      </c>
      <c r="Q39" s="184">
        <f>'TABELA IIa'!Q48</f>
        <v>0</v>
      </c>
      <c r="R39" s="184" t="str">
        <f>'TABELA IIa'!R48</f>
        <v/>
      </c>
      <c r="S39" s="184" t="str">
        <f>'TABELA IIa'!S48</f>
        <v/>
      </c>
      <c r="T39" s="184" t="str">
        <f>'TABELA IIa'!T48</f>
        <v/>
      </c>
      <c r="U39" s="184" t="str">
        <f t="shared" ref="U39:AD39" si="37">U38</f>
        <v/>
      </c>
      <c r="V39" s="184" t="str">
        <f t="shared" si="37"/>
        <v/>
      </c>
      <c r="W39" s="184" t="e">
        <f t="shared" si="37"/>
        <v>#REF!</v>
      </c>
      <c r="X39" s="184" t="e">
        <f t="shared" si="37"/>
        <v>#REF!</v>
      </c>
      <c r="Y39" s="184" t="e">
        <f t="shared" si="37"/>
        <v>#REF!</v>
      </c>
      <c r="Z39" s="184" t="e">
        <f t="shared" si="37"/>
        <v>#REF!</v>
      </c>
      <c r="AA39" s="184" t="e">
        <f t="shared" si="37"/>
        <v>#REF!</v>
      </c>
      <c r="AB39" s="184" t="e">
        <f t="shared" si="37"/>
        <v>#REF!</v>
      </c>
      <c r="AC39" s="184" t="e">
        <f t="shared" si="37"/>
        <v>#REF!</v>
      </c>
      <c r="AD39" s="184" t="e">
        <f t="shared" si="37"/>
        <v>#REF!</v>
      </c>
    </row>
    <row r="40" spans="1:30" s="179" customFormat="1" x14ac:dyDescent="0.2">
      <c r="A40" s="184">
        <f>'TABELA I'!$K$2</f>
        <v>0</v>
      </c>
      <c r="B40" s="184">
        <f>'TABELA I'!$K$1</f>
        <v>2025</v>
      </c>
      <c r="C40" s="184" t="str">
        <f>'TABELA IIa'!C49</f>
        <v/>
      </c>
      <c r="D40" s="184">
        <f>'TABELA IIa'!D49</f>
        <v>0</v>
      </c>
      <c r="E40" s="184" t="str">
        <f>'TABELA IIa'!E49</f>
        <v/>
      </c>
      <c r="F40" s="184" t="str">
        <f>'TABELA IIa'!F49</f>
        <v>Nije ocijenjen</v>
      </c>
      <c r="G40" s="184" t="str">
        <f>'TABELA IIa'!G49</f>
        <v>KT i KTM</v>
      </c>
      <c r="H40" s="184">
        <f>'TABELA IIa'!H49</f>
        <v>0</v>
      </c>
      <c r="I40" s="184">
        <f>'TABELA IIa'!I49</f>
        <v>0</v>
      </c>
      <c r="J40" s="184">
        <f>'TABELA IIa'!J49</f>
        <v>0</v>
      </c>
      <c r="K40" s="184">
        <f>'TABELA IIa'!K49</f>
        <v>0</v>
      </c>
      <c r="L40" s="184" t="str">
        <f>'TABELA IIa'!L49</f>
        <v/>
      </c>
      <c r="M40" s="184" t="str">
        <f>'TABELA IIa'!M49</f>
        <v/>
      </c>
      <c r="N40" s="184" t="str">
        <f>'TABELA IIa'!N49</f>
        <v/>
      </c>
      <c r="O40" s="184">
        <f>'TABELA IIa'!O49</f>
        <v>0</v>
      </c>
      <c r="P40" s="184">
        <f>'TABELA IIa'!P49</f>
        <v>0</v>
      </c>
      <c r="Q40" s="184">
        <f>'TABELA IIa'!Q49</f>
        <v>0</v>
      </c>
      <c r="R40" s="184" t="str">
        <f>'TABELA IIa'!R49</f>
        <v/>
      </c>
      <c r="S40" s="184" t="str">
        <f>'TABELA IIa'!S49</f>
        <v/>
      </c>
      <c r="T40" s="184" t="str">
        <f>'TABELA IIa'!T49</f>
        <v/>
      </c>
      <c r="U40" s="184" t="str">
        <f>'TABELA IIa'!U49</f>
        <v/>
      </c>
      <c r="V40" s="184" t="str">
        <f>'TABELA IIa'!V49</f>
        <v/>
      </c>
      <c r="W40" s="184" t="e">
        <f>'TABELA IIa'!#REF!</f>
        <v>#REF!</v>
      </c>
      <c r="X40" s="184" t="e">
        <f>'TABELA IIa'!#REF!</f>
        <v>#REF!</v>
      </c>
      <c r="Y40" s="184" t="e">
        <f>'TABELA IIa'!#REF!</f>
        <v>#REF!</v>
      </c>
      <c r="Z40" s="184" t="e">
        <f>'TABELA IIa'!#REF!</f>
        <v>#REF!</v>
      </c>
      <c r="AA40" s="184" t="e">
        <f>'TABELA IIa'!#REF!</f>
        <v>#REF!</v>
      </c>
      <c r="AB40" s="184" t="e">
        <f>'TABELA IIa'!#REF!</f>
        <v>#REF!</v>
      </c>
      <c r="AC40" s="184" t="e">
        <f>'TABELA IIa'!#REF!</f>
        <v>#REF!</v>
      </c>
      <c r="AD40" s="184" t="e">
        <f>'TABELA IIa'!#REF!</f>
        <v>#REF!</v>
      </c>
    </row>
    <row r="41" spans="1:30" s="179" customFormat="1" x14ac:dyDescent="0.2">
      <c r="A41" s="184">
        <f>'TABELA I'!$K$2</f>
        <v>0</v>
      </c>
      <c r="B41" s="184">
        <f>'TABELA I'!$K$1</f>
        <v>2025</v>
      </c>
      <c r="C41" s="184" t="str">
        <f t="shared" ref="C41:F41" si="38">C40</f>
        <v/>
      </c>
      <c r="D41" s="184">
        <f t="shared" si="38"/>
        <v>0</v>
      </c>
      <c r="E41" s="184" t="str">
        <f t="shared" si="38"/>
        <v/>
      </c>
      <c r="F41" s="184" t="str">
        <f t="shared" si="38"/>
        <v>Nije ocijenjen</v>
      </c>
      <c r="G41" s="184" t="str">
        <f>'TABELA IIa'!G50</f>
        <v>KTRZ, KTPO, KTO, KTK</v>
      </c>
      <c r="H41" s="184">
        <f>'TABELA IIa'!H50</f>
        <v>0</v>
      </c>
      <c r="I41" s="184">
        <f>'TABELA IIa'!I50</f>
        <v>0</v>
      </c>
      <c r="J41" s="184">
        <f>'TABELA IIa'!J50</f>
        <v>0</v>
      </c>
      <c r="K41" s="184">
        <f>'TABELA IIa'!K50</f>
        <v>0</v>
      </c>
      <c r="L41" s="184">
        <f>'TABELA IIa'!L50</f>
        <v>0</v>
      </c>
      <c r="M41" s="184">
        <f>'TABELA IIa'!M50</f>
        <v>0</v>
      </c>
      <c r="N41" s="184" t="e">
        <f>'TABELA IIa'!N50</f>
        <v>#REF!</v>
      </c>
      <c r="O41" s="184">
        <f>'TABELA IIa'!O50</f>
        <v>0</v>
      </c>
      <c r="P41" s="184">
        <f>'TABELA IIa'!P50</f>
        <v>0</v>
      </c>
      <c r="Q41" s="184">
        <f>'TABELA IIa'!Q50</f>
        <v>0</v>
      </c>
      <c r="R41" s="184" t="str">
        <f>'TABELA IIa'!R50</f>
        <v/>
      </c>
      <c r="S41" s="184" t="str">
        <f>'TABELA IIa'!S50</f>
        <v/>
      </c>
      <c r="T41" s="184" t="str">
        <f>'TABELA IIa'!T50</f>
        <v/>
      </c>
      <c r="U41" s="184" t="str">
        <f t="shared" ref="U41:AD41" si="39">U40</f>
        <v/>
      </c>
      <c r="V41" s="184" t="str">
        <f t="shared" si="39"/>
        <v/>
      </c>
      <c r="W41" s="184" t="e">
        <f t="shared" si="39"/>
        <v>#REF!</v>
      </c>
      <c r="X41" s="184" t="e">
        <f t="shared" si="39"/>
        <v>#REF!</v>
      </c>
      <c r="Y41" s="184" t="e">
        <f t="shared" si="39"/>
        <v>#REF!</v>
      </c>
      <c r="Z41" s="184" t="e">
        <f t="shared" si="39"/>
        <v>#REF!</v>
      </c>
      <c r="AA41" s="184" t="e">
        <f t="shared" si="39"/>
        <v>#REF!</v>
      </c>
      <c r="AB41" s="184" t="e">
        <f t="shared" si="39"/>
        <v>#REF!</v>
      </c>
      <c r="AC41" s="184" t="e">
        <f t="shared" si="39"/>
        <v>#REF!</v>
      </c>
      <c r="AD41" s="184" t="e">
        <f t="shared" si="39"/>
        <v>#REF!</v>
      </c>
    </row>
    <row r="42" spans="1:30" s="179" customFormat="1" x14ac:dyDescent="0.2">
      <c r="A42" s="184">
        <f>'TABELA I'!$K$2</f>
        <v>0</v>
      </c>
      <c r="B42" s="184">
        <f>'TABELA I'!$K$1</f>
        <v>2025</v>
      </c>
      <c r="C42" s="184" t="str">
        <f>'TABELA IIa'!C51</f>
        <v/>
      </c>
      <c r="D42" s="184">
        <f>'TABELA IIa'!D51</f>
        <v>0</v>
      </c>
      <c r="E42" s="184" t="str">
        <f>'TABELA IIa'!E51</f>
        <v/>
      </c>
      <c r="F42" s="184" t="str">
        <f>'TABELA IIa'!F51</f>
        <v>Nije ocijenjen</v>
      </c>
      <c r="G42" s="184" t="str">
        <f>'TABELA IIa'!G51</f>
        <v>KT i KTM</v>
      </c>
      <c r="H42" s="184">
        <f>'TABELA IIa'!H51</f>
        <v>0</v>
      </c>
      <c r="I42" s="184">
        <f>'TABELA IIa'!I51</f>
        <v>0</v>
      </c>
      <c r="J42" s="184">
        <f>'TABELA IIa'!J51</f>
        <v>0</v>
      </c>
      <c r="K42" s="184">
        <f>'TABELA IIa'!K51</f>
        <v>0</v>
      </c>
      <c r="L42" s="184" t="str">
        <f>'TABELA IIa'!L51</f>
        <v/>
      </c>
      <c r="M42" s="184" t="str">
        <f>'TABELA IIa'!M51</f>
        <v/>
      </c>
      <c r="N42" s="184" t="str">
        <f>'TABELA IIa'!N51</f>
        <v/>
      </c>
      <c r="O42" s="184">
        <f>'TABELA IIa'!O51</f>
        <v>0</v>
      </c>
      <c r="P42" s="184">
        <f>'TABELA IIa'!P51</f>
        <v>0</v>
      </c>
      <c r="Q42" s="184">
        <f>'TABELA IIa'!Q51</f>
        <v>0</v>
      </c>
      <c r="R42" s="184" t="str">
        <f>'TABELA IIa'!R51</f>
        <v/>
      </c>
      <c r="S42" s="184" t="str">
        <f>'TABELA IIa'!S51</f>
        <v/>
      </c>
      <c r="T42" s="184" t="str">
        <f>'TABELA IIa'!T51</f>
        <v/>
      </c>
      <c r="U42" s="184" t="str">
        <f>'TABELA IIa'!U51</f>
        <v/>
      </c>
      <c r="V42" s="184" t="str">
        <f>'TABELA IIa'!V51</f>
        <v/>
      </c>
      <c r="W42" s="184" t="e">
        <f>'TABELA IIa'!#REF!</f>
        <v>#REF!</v>
      </c>
      <c r="X42" s="184" t="e">
        <f>'TABELA IIa'!#REF!</f>
        <v>#REF!</v>
      </c>
      <c r="Y42" s="184" t="e">
        <f>'TABELA IIa'!#REF!</f>
        <v>#REF!</v>
      </c>
      <c r="Z42" s="184" t="e">
        <f>'TABELA IIa'!#REF!</f>
        <v>#REF!</v>
      </c>
      <c r="AA42" s="184" t="e">
        <f>'TABELA IIa'!#REF!</f>
        <v>#REF!</v>
      </c>
      <c r="AB42" s="184" t="e">
        <f>'TABELA IIa'!#REF!</f>
        <v>#REF!</v>
      </c>
      <c r="AC42" s="184" t="e">
        <f>'TABELA IIa'!#REF!</f>
        <v>#REF!</v>
      </c>
      <c r="AD42" s="184" t="e">
        <f>'TABELA IIa'!#REF!</f>
        <v>#REF!</v>
      </c>
    </row>
    <row r="43" spans="1:30" s="179" customFormat="1" x14ac:dyDescent="0.2">
      <c r="A43" s="184">
        <f>'TABELA I'!$K$2</f>
        <v>0</v>
      </c>
      <c r="B43" s="184">
        <f>'TABELA I'!$K$1</f>
        <v>2025</v>
      </c>
      <c r="C43" s="184" t="str">
        <f t="shared" ref="C43:F43" si="40">C42</f>
        <v/>
      </c>
      <c r="D43" s="184">
        <f t="shared" si="40"/>
        <v>0</v>
      </c>
      <c r="E43" s="184" t="str">
        <f t="shared" si="40"/>
        <v/>
      </c>
      <c r="F43" s="184" t="str">
        <f t="shared" si="40"/>
        <v>Nije ocijenjen</v>
      </c>
      <c r="G43" s="184" t="str">
        <f>'TABELA IIa'!G52</f>
        <v>KTRZ, KTPO, KTO, KTK</v>
      </c>
      <c r="H43" s="184">
        <f>'TABELA IIa'!H52</f>
        <v>0</v>
      </c>
      <c r="I43" s="184">
        <f>'TABELA IIa'!I52</f>
        <v>0</v>
      </c>
      <c r="J43" s="184">
        <f>'TABELA IIa'!J52</f>
        <v>0</v>
      </c>
      <c r="K43" s="184">
        <f>'TABELA IIa'!K52</f>
        <v>0</v>
      </c>
      <c r="L43" s="184">
        <f>'TABELA IIa'!L52</f>
        <v>0</v>
      </c>
      <c r="M43" s="184">
        <f>'TABELA IIa'!M52</f>
        <v>0</v>
      </c>
      <c r="N43" s="184" t="e">
        <f>'TABELA IIa'!N52</f>
        <v>#REF!</v>
      </c>
      <c r="O43" s="184">
        <f>'TABELA IIa'!O52</f>
        <v>0</v>
      </c>
      <c r="P43" s="184">
        <f>'TABELA IIa'!P52</f>
        <v>0</v>
      </c>
      <c r="Q43" s="184">
        <f>'TABELA IIa'!Q52</f>
        <v>0</v>
      </c>
      <c r="R43" s="184" t="str">
        <f>'TABELA IIa'!R52</f>
        <v/>
      </c>
      <c r="S43" s="184" t="str">
        <f>'TABELA IIa'!S52</f>
        <v/>
      </c>
      <c r="T43" s="184" t="str">
        <f>'TABELA IIa'!T52</f>
        <v/>
      </c>
      <c r="U43" s="184" t="str">
        <f t="shared" ref="U43:AD43" si="41">U42</f>
        <v/>
      </c>
      <c r="V43" s="184" t="str">
        <f t="shared" si="41"/>
        <v/>
      </c>
      <c r="W43" s="184" t="e">
        <f t="shared" si="41"/>
        <v>#REF!</v>
      </c>
      <c r="X43" s="184" t="e">
        <f t="shared" si="41"/>
        <v>#REF!</v>
      </c>
      <c r="Y43" s="184" t="e">
        <f t="shared" si="41"/>
        <v>#REF!</v>
      </c>
      <c r="Z43" s="184" t="e">
        <f t="shared" si="41"/>
        <v>#REF!</v>
      </c>
      <c r="AA43" s="184" t="e">
        <f t="shared" si="41"/>
        <v>#REF!</v>
      </c>
      <c r="AB43" s="184" t="e">
        <f t="shared" si="41"/>
        <v>#REF!</v>
      </c>
      <c r="AC43" s="184" t="e">
        <f t="shared" si="41"/>
        <v>#REF!</v>
      </c>
      <c r="AD43" s="184" t="e">
        <f t="shared" si="41"/>
        <v>#REF!</v>
      </c>
    </row>
    <row r="44" spans="1:30" s="179" customFormat="1" x14ac:dyDescent="0.2">
      <c r="A44" s="184">
        <f>'TABELA I'!$K$2</f>
        <v>0</v>
      </c>
      <c r="B44" s="184">
        <f>'TABELA I'!$K$1</f>
        <v>2025</v>
      </c>
      <c r="C44" s="184" t="str">
        <f>'TABELA IIa'!C53</f>
        <v/>
      </c>
      <c r="D44" s="184">
        <f>'TABELA IIa'!D53</f>
        <v>0</v>
      </c>
      <c r="E44" s="184" t="str">
        <f>'TABELA IIa'!E53</f>
        <v/>
      </c>
      <c r="F44" s="184" t="str">
        <f>'TABELA IIa'!F53</f>
        <v>Nije ocijenjen</v>
      </c>
      <c r="G44" s="184" t="str">
        <f>'TABELA IIa'!G53</f>
        <v>KT i KTM</v>
      </c>
      <c r="H44" s="184">
        <f>'TABELA IIa'!H53</f>
        <v>0</v>
      </c>
      <c r="I44" s="184">
        <f>'TABELA IIa'!I53</f>
        <v>0</v>
      </c>
      <c r="J44" s="184">
        <f>'TABELA IIa'!J53</f>
        <v>0</v>
      </c>
      <c r="K44" s="184">
        <f>'TABELA IIa'!K53</f>
        <v>0</v>
      </c>
      <c r="L44" s="184" t="str">
        <f>'TABELA IIa'!L53</f>
        <v/>
      </c>
      <c r="M44" s="184" t="str">
        <f>'TABELA IIa'!M53</f>
        <v/>
      </c>
      <c r="N44" s="184" t="str">
        <f>'TABELA IIa'!N53</f>
        <v/>
      </c>
      <c r="O44" s="184">
        <f>'TABELA IIa'!O53</f>
        <v>0</v>
      </c>
      <c r="P44" s="184">
        <f>'TABELA IIa'!P53</f>
        <v>0</v>
      </c>
      <c r="Q44" s="184">
        <f>'TABELA IIa'!Q53</f>
        <v>0</v>
      </c>
      <c r="R44" s="184" t="str">
        <f>'TABELA IIa'!R53</f>
        <v/>
      </c>
      <c r="S44" s="184" t="str">
        <f>'TABELA IIa'!S53</f>
        <v/>
      </c>
      <c r="T44" s="184" t="str">
        <f>'TABELA IIa'!T53</f>
        <v/>
      </c>
      <c r="U44" s="184" t="str">
        <f>'TABELA IIa'!U53</f>
        <v/>
      </c>
      <c r="V44" s="184" t="str">
        <f>'TABELA IIa'!V53</f>
        <v/>
      </c>
      <c r="W44" s="184" t="e">
        <f>'TABELA IIa'!#REF!</f>
        <v>#REF!</v>
      </c>
      <c r="X44" s="184" t="e">
        <f>'TABELA IIa'!#REF!</f>
        <v>#REF!</v>
      </c>
      <c r="Y44" s="184" t="e">
        <f>'TABELA IIa'!#REF!</f>
        <v>#REF!</v>
      </c>
      <c r="Z44" s="184" t="e">
        <f>'TABELA IIa'!#REF!</f>
        <v>#REF!</v>
      </c>
      <c r="AA44" s="184" t="e">
        <f>'TABELA IIa'!#REF!</f>
        <v>#REF!</v>
      </c>
      <c r="AB44" s="184" t="e">
        <f>'TABELA IIa'!#REF!</f>
        <v>#REF!</v>
      </c>
      <c r="AC44" s="184" t="e">
        <f>'TABELA IIa'!#REF!</f>
        <v>#REF!</v>
      </c>
      <c r="AD44" s="184" t="e">
        <f>'TABELA IIa'!#REF!</f>
        <v>#REF!</v>
      </c>
    </row>
    <row r="45" spans="1:30" s="179" customFormat="1" x14ac:dyDescent="0.2">
      <c r="A45" s="184">
        <f>'TABELA I'!$K$2</f>
        <v>0</v>
      </c>
      <c r="B45" s="184">
        <f>'TABELA I'!$K$1</f>
        <v>2025</v>
      </c>
      <c r="C45" s="184" t="str">
        <f t="shared" ref="C45:F45" si="42">C44</f>
        <v/>
      </c>
      <c r="D45" s="184">
        <f t="shared" si="42"/>
        <v>0</v>
      </c>
      <c r="E45" s="184" t="str">
        <f t="shared" si="42"/>
        <v/>
      </c>
      <c r="F45" s="184" t="str">
        <f t="shared" si="42"/>
        <v>Nije ocijenjen</v>
      </c>
      <c r="G45" s="184" t="str">
        <f>'TABELA IIa'!G54</f>
        <v>KTRZ, KTPO, KTO, KTK</v>
      </c>
      <c r="H45" s="184">
        <f>'TABELA IIa'!H54</f>
        <v>0</v>
      </c>
      <c r="I45" s="184">
        <f>'TABELA IIa'!I54</f>
        <v>0</v>
      </c>
      <c r="J45" s="184">
        <f>'TABELA IIa'!J54</f>
        <v>0</v>
      </c>
      <c r="K45" s="184">
        <f>'TABELA IIa'!K54</f>
        <v>0</v>
      </c>
      <c r="L45" s="184">
        <f>'TABELA IIa'!L54</f>
        <v>0</v>
      </c>
      <c r="M45" s="184">
        <f>'TABELA IIa'!M54</f>
        <v>0</v>
      </c>
      <c r="N45" s="184" t="e">
        <f>'TABELA IIa'!N54</f>
        <v>#REF!</v>
      </c>
      <c r="O45" s="184">
        <f>'TABELA IIa'!O54</f>
        <v>0</v>
      </c>
      <c r="P45" s="184">
        <f>'TABELA IIa'!P54</f>
        <v>0</v>
      </c>
      <c r="Q45" s="184">
        <f>'TABELA IIa'!Q54</f>
        <v>0</v>
      </c>
      <c r="R45" s="184" t="str">
        <f>'TABELA IIa'!R54</f>
        <v/>
      </c>
      <c r="S45" s="184" t="str">
        <f>'TABELA IIa'!S54</f>
        <v/>
      </c>
      <c r="T45" s="184" t="str">
        <f>'TABELA IIa'!T54</f>
        <v/>
      </c>
      <c r="U45" s="184" t="str">
        <f t="shared" ref="U45:AD45" si="43">U44</f>
        <v/>
      </c>
      <c r="V45" s="184" t="str">
        <f t="shared" si="43"/>
        <v/>
      </c>
      <c r="W45" s="184" t="e">
        <f t="shared" si="43"/>
        <v>#REF!</v>
      </c>
      <c r="X45" s="184" t="e">
        <f t="shared" si="43"/>
        <v>#REF!</v>
      </c>
      <c r="Y45" s="184" t="e">
        <f t="shared" si="43"/>
        <v>#REF!</v>
      </c>
      <c r="Z45" s="184" t="e">
        <f t="shared" si="43"/>
        <v>#REF!</v>
      </c>
      <c r="AA45" s="184" t="e">
        <f t="shared" si="43"/>
        <v>#REF!</v>
      </c>
      <c r="AB45" s="184" t="e">
        <f t="shared" si="43"/>
        <v>#REF!</v>
      </c>
      <c r="AC45" s="184" t="e">
        <f t="shared" si="43"/>
        <v>#REF!</v>
      </c>
      <c r="AD45" s="184" t="e">
        <f t="shared" si="43"/>
        <v>#REF!</v>
      </c>
    </row>
    <row r="46" spans="1:30" s="179" customFormat="1" x14ac:dyDescent="0.2">
      <c r="A46" s="184">
        <f>'TABELA I'!$K$2</f>
        <v>0</v>
      </c>
      <c r="B46" s="184">
        <f>'TABELA I'!$K$1</f>
        <v>2025</v>
      </c>
      <c r="C46" s="184" t="str">
        <f>'TABELA IIa'!C55</f>
        <v/>
      </c>
      <c r="D46" s="184">
        <f>'TABELA IIa'!D55</f>
        <v>0</v>
      </c>
      <c r="E46" s="184" t="str">
        <f>'TABELA IIa'!E55</f>
        <v/>
      </c>
      <c r="F46" s="184" t="str">
        <f>'TABELA IIa'!F55</f>
        <v>Nije ocijenjen</v>
      </c>
      <c r="G46" s="184" t="str">
        <f>'TABELA IIa'!G55</f>
        <v>KT i KTM</v>
      </c>
      <c r="H46" s="184">
        <f>'TABELA IIa'!H55</f>
        <v>0</v>
      </c>
      <c r="I46" s="184">
        <f>'TABELA IIa'!I55</f>
        <v>0</v>
      </c>
      <c r="J46" s="184">
        <f>'TABELA IIa'!J55</f>
        <v>0</v>
      </c>
      <c r="K46" s="184">
        <f>'TABELA IIa'!K55</f>
        <v>0</v>
      </c>
      <c r="L46" s="184" t="str">
        <f>'TABELA IIa'!L55</f>
        <v/>
      </c>
      <c r="M46" s="184" t="str">
        <f>'TABELA IIa'!M55</f>
        <v/>
      </c>
      <c r="N46" s="184" t="str">
        <f>'TABELA IIa'!N55</f>
        <v/>
      </c>
      <c r="O46" s="184">
        <f>'TABELA IIa'!O55</f>
        <v>0</v>
      </c>
      <c r="P46" s="184">
        <f>'TABELA IIa'!P55</f>
        <v>0</v>
      </c>
      <c r="Q46" s="184">
        <f>'TABELA IIa'!Q55</f>
        <v>0</v>
      </c>
      <c r="R46" s="184" t="str">
        <f>'TABELA IIa'!R55</f>
        <v/>
      </c>
      <c r="S46" s="184" t="str">
        <f>'TABELA IIa'!S55</f>
        <v/>
      </c>
      <c r="T46" s="184" t="str">
        <f>'TABELA IIa'!T55</f>
        <v/>
      </c>
      <c r="U46" s="184" t="str">
        <f>'TABELA IIa'!U55</f>
        <v/>
      </c>
      <c r="V46" s="184" t="str">
        <f>'TABELA IIa'!V55</f>
        <v/>
      </c>
      <c r="W46" s="184" t="e">
        <f>'TABELA IIa'!#REF!</f>
        <v>#REF!</v>
      </c>
      <c r="X46" s="184" t="e">
        <f>'TABELA IIa'!#REF!</f>
        <v>#REF!</v>
      </c>
      <c r="Y46" s="184" t="e">
        <f>'TABELA IIa'!#REF!</f>
        <v>#REF!</v>
      </c>
      <c r="Z46" s="184" t="e">
        <f>'TABELA IIa'!#REF!</f>
        <v>#REF!</v>
      </c>
      <c r="AA46" s="184" t="e">
        <f>'TABELA IIa'!#REF!</f>
        <v>#REF!</v>
      </c>
      <c r="AB46" s="184" t="e">
        <f>'TABELA IIa'!#REF!</f>
        <v>#REF!</v>
      </c>
      <c r="AC46" s="184" t="e">
        <f>'TABELA IIa'!#REF!</f>
        <v>#REF!</v>
      </c>
      <c r="AD46" s="184" t="e">
        <f>'TABELA IIa'!#REF!</f>
        <v>#REF!</v>
      </c>
    </row>
    <row r="47" spans="1:30" s="179" customFormat="1" x14ac:dyDescent="0.2">
      <c r="A47" s="184">
        <f>'TABELA I'!$K$2</f>
        <v>0</v>
      </c>
      <c r="B47" s="184">
        <f>'TABELA I'!$K$1</f>
        <v>2025</v>
      </c>
      <c r="C47" s="184" t="str">
        <f t="shared" ref="C47:F47" si="44">C46</f>
        <v/>
      </c>
      <c r="D47" s="184">
        <f t="shared" si="44"/>
        <v>0</v>
      </c>
      <c r="E47" s="184" t="str">
        <f t="shared" si="44"/>
        <v/>
      </c>
      <c r="F47" s="184" t="str">
        <f t="shared" si="44"/>
        <v>Nije ocijenjen</v>
      </c>
      <c r="G47" s="184" t="str">
        <f>'TABELA IIa'!G56</f>
        <v>KTRZ, KTPO, KTO, KTK</v>
      </c>
      <c r="H47" s="184">
        <f>'TABELA IIa'!H56</f>
        <v>0</v>
      </c>
      <c r="I47" s="184">
        <f>'TABELA IIa'!I56</f>
        <v>0</v>
      </c>
      <c r="J47" s="184">
        <f>'TABELA IIa'!J56</f>
        <v>0</v>
      </c>
      <c r="K47" s="184">
        <f>'TABELA IIa'!K56</f>
        <v>0</v>
      </c>
      <c r="L47" s="184">
        <f>'TABELA IIa'!L56</f>
        <v>0</v>
      </c>
      <c r="M47" s="184">
        <f>'TABELA IIa'!M56</f>
        <v>0</v>
      </c>
      <c r="N47" s="184" t="e">
        <f>'TABELA IIa'!N56</f>
        <v>#REF!</v>
      </c>
      <c r="O47" s="184">
        <f>'TABELA IIa'!O56</f>
        <v>0</v>
      </c>
      <c r="P47" s="184">
        <f>'TABELA IIa'!P56</f>
        <v>0</v>
      </c>
      <c r="Q47" s="184">
        <f>'TABELA IIa'!Q56</f>
        <v>0</v>
      </c>
      <c r="R47" s="184" t="str">
        <f>'TABELA IIa'!R56</f>
        <v/>
      </c>
      <c r="S47" s="184" t="str">
        <f>'TABELA IIa'!S56</f>
        <v/>
      </c>
      <c r="T47" s="184" t="str">
        <f>'TABELA IIa'!T56</f>
        <v/>
      </c>
      <c r="U47" s="184" t="str">
        <f t="shared" ref="U47:AD47" si="45">U46</f>
        <v/>
      </c>
      <c r="V47" s="184" t="str">
        <f t="shared" si="45"/>
        <v/>
      </c>
      <c r="W47" s="184" t="e">
        <f t="shared" si="45"/>
        <v>#REF!</v>
      </c>
      <c r="X47" s="184" t="e">
        <f t="shared" si="45"/>
        <v>#REF!</v>
      </c>
      <c r="Y47" s="184" t="e">
        <f t="shared" si="45"/>
        <v>#REF!</v>
      </c>
      <c r="Z47" s="184" t="e">
        <f t="shared" si="45"/>
        <v>#REF!</v>
      </c>
      <c r="AA47" s="184" t="e">
        <f t="shared" si="45"/>
        <v>#REF!</v>
      </c>
      <c r="AB47" s="184" t="e">
        <f t="shared" si="45"/>
        <v>#REF!</v>
      </c>
      <c r="AC47" s="184" t="e">
        <f t="shared" si="45"/>
        <v>#REF!</v>
      </c>
      <c r="AD47" s="184" t="e">
        <f t="shared" si="45"/>
        <v>#REF!</v>
      </c>
    </row>
    <row r="48" spans="1:30" s="179" customFormat="1" x14ac:dyDescent="0.2">
      <c r="A48" s="184">
        <f>'TABELA I'!$K$2</f>
        <v>0</v>
      </c>
      <c r="B48" s="184">
        <f>'TABELA I'!$K$1</f>
        <v>2025</v>
      </c>
      <c r="C48" s="184" t="str">
        <f>'TABELA IIa'!C57</f>
        <v/>
      </c>
      <c r="D48" s="184">
        <f>'TABELA IIa'!D57</f>
        <v>0</v>
      </c>
      <c r="E48" s="184" t="str">
        <f>'TABELA IIa'!E57</f>
        <v/>
      </c>
      <c r="F48" s="184" t="str">
        <f>'TABELA IIa'!F57</f>
        <v>Nije ocijenjen</v>
      </c>
      <c r="G48" s="184" t="str">
        <f>'TABELA IIa'!G57</f>
        <v>KT i KTM</v>
      </c>
      <c r="H48" s="184">
        <f>'TABELA IIa'!H57</f>
        <v>0</v>
      </c>
      <c r="I48" s="184">
        <f>'TABELA IIa'!I57</f>
        <v>0</v>
      </c>
      <c r="J48" s="184">
        <f>'TABELA IIa'!J57</f>
        <v>0</v>
      </c>
      <c r="K48" s="184">
        <f>'TABELA IIa'!K57</f>
        <v>0</v>
      </c>
      <c r="L48" s="184" t="str">
        <f>'TABELA IIa'!L57</f>
        <v/>
      </c>
      <c r="M48" s="184" t="str">
        <f>'TABELA IIa'!M57</f>
        <v/>
      </c>
      <c r="N48" s="184" t="str">
        <f>'TABELA IIa'!N57</f>
        <v/>
      </c>
      <c r="O48" s="184">
        <f>'TABELA IIa'!O57</f>
        <v>0</v>
      </c>
      <c r="P48" s="184">
        <f>'TABELA IIa'!P57</f>
        <v>0</v>
      </c>
      <c r="Q48" s="184">
        <f>'TABELA IIa'!Q57</f>
        <v>0</v>
      </c>
      <c r="R48" s="184" t="str">
        <f>'TABELA IIa'!R57</f>
        <v/>
      </c>
      <c r="S48" s="184" t="str">
        <f>'TABELA IIa'!S57</f>
        <v/>
      </c>
      <c r="T48" s="184" t="str">
        <f>'TABELA IIa'!T57</f>
        <v/>
      </c>
      <c r="U48" s="184" t="str">
        <f>'TABELA IIa'!U57</f>
        <v/>
      </c>
      <c r="V48" s="184" t="str">
        <f>'TABELA IIa'!V57</f>
        <v/>
      </c>
      <c r="W48" s="184" t="e">
        <f>'TABELA IIa'!#REF!</f>
        <v>#REF!</v>
      </c>
      <c r="X48" s="184" t="e">
        <f>'TABELA IIa'!#REF!</f>
        <v>#REF!</v>
      </c>
      <c r="Y48" s="184" t="e">
        <f>'TABELA IIa'!#REF!</f>
        <v>#REF!</v>
      </c>
      <c r="Z48" s="184" t="e">
        <f>'TABELA IIa'!#REF!</f>
        <v>#REF!</v>
      </c>
      <c r="AA48" s="184" t="e">
        <f>'TABELA IIa'!#REF!</f>
        <v>#REF!</v>
      </c>
      <c r="AB48" s="184" t="e">
        <f>'TABELA IIa'!#REF!</f>
        <v>#REF!</v>
      </c>
      <c r="AC48" s="184" t="e">
        <f>'TABELA IIa'!#REF!</f>
        <v>#REF!</v>
      </c>
      <c r="AD48" s="184" t="e">
        <f>'TABELA IIa'!#REF!</f>
        <v>#REF!</v>
      </c>
    </row>
    <row r="49" spans="1:30" s="179" customFormat="1" x14ac:dyDescent="0.2">
      <c r="A49" s="184">
        <f>'TABELA I'!$K$2</f>
        <v>0</v>
      </c>
      <c r="B49" s="184">
        <f>'TABELA I'!$K$1</f>
        <v>2025</v>
      </c>
      <c r="C49" s="184" t="str">
        <f t="shared" ref="C49:F49" si="46">C48</f>
        <v/>
      </c>
      <c r="D49" s="184">
        <f t="shared" si="46"/>
        <v>0</v>
      </c>
      <c r="E49" s="184" t="str">
        <f t="shared" si="46"/>
        <v/>
      </c>
      <c r="F49" s="184" t="str">
        <f t="shared" si="46"/>
        <v>Nije ocijenjen</v>
      </c>
      <c r="G49" s="184" t="str">
        <f>'TABELA IIa'!G58</f>
        <v>KTRZ, KTPO, KTO, KTK</v>
      </c>
      <c r="H49" s="184">
        <f>'TABELA IIa'!H58</f>
        <v>0</v>
      </c>
      <c r="I49" s="184">
        <f>'TABELA IIa'!I58</f>
        <v>0</v>
      </c>
      <c r="J49" s="184">
        <f>'TABELA IIa'!J58</f>
        <v>0</v>
      </c>
      <c r="K49" s="184">
        <f>'TABELA IIa'!K58</f>
        <v>0</v>
      </c>
      <c r="L49" s="184">
        <f>'TABELA IIa'!L58</f>
        <v>0</v>
      </c>
      <c r="M49" s="184">
        <f>'TABELA IIa'!M58</f>
        <v>0</v>
      </c>
      <c r="N49" s="184" t="e">
        <f>'TABELA IIa'!N58</f>
        <v>#REF!</v>
      </c>
      <c r="O49" s="184">
        <f>'TABELA IIa'!O58</f>
        <v>0</v>
      </c>
      <c r="P49" s="184">
        <f>'TABELA IIa'!P58</f>
        <v>0</v>
      </c>
      <c r="Q49" s="184">
        <f>'TABELA IIa'!Q58</f>
        <v>0</v>
      </c>
      <c r="R49" s="184" t="str">
        <f>'TABELA IIa'!R58</f>
        <v/>
      </c>
      <c r="S49" s="184" t="str">
        <f>'TABELA IIa'!S58</f>
        <v/>
      </c>
      <c r="T49" s="184" t="str">
        <f>'TABELA IIa'!T58</f>
        <v/>
      </c>
      <c r="U49" s="184" t="str">
        <f t="shared" ref="U49:AD49" si="47">U48</f>
        <v/>
      </c>
      <c r="V49" s="184" t="str">
        <f t="shared" si="47"/>
        <v/>
      </c>
      <c r="W49" s="184" t="e">
        <f t="shared" si="47"/>
        <v>#REF!</v>
      </c>
      <c r="X49" s="184" t="e">
        <f t="shared" si="47"/>
        <v>#REF!</v>
      </c>
      <c r="Y49" s="184" t="e">
        <f t="shared" si="47"/>
        <v>#REF!</v>
      </c>
      <c r="Z49" s="184" t="e">
        <f t="shared" si="47"/>
        <v>#REF!</v>
      </c>
      <c r="AA49" s="184" t="e">
        <f t="shared" si="47"/>
        <v>#REF!</v>
      </c>
      <c r="AB49" s="184" t="e">
        <f t="shared" si="47"/>
        <v>#REF!</v>
      </c>
      <c r="AC49" s="184" t="e">
        <f t="shared" si="47"/>
        <v>#REF!</v>
      </c>
      <c r="AD49" s="184" t="e">
        <f t="shared" si="47"/>
        <v>#REF!</v>
      </c>
    </row>
    <row r="50" spans="1:30" s="179" customFormat="1" x14ac:dyDescent="0.2">
      <c r="A50" s="184">
        <f>'TABELA I'!$K$2</f>
        <v>0</v>
      </c>
      <c r="B50" s="184">
        <f>'TABELA I'!$K$1</f>
        <v>2025</v>
      </c>
      <c r="C50" s="184" t="str">
        <f>'TABELA IIa'!C59</f>
        <v/>
      </c>
      <c r="D50" s="184">
        <f>'TABELA IIa'!D59</f>
        <v>0</v>
      </c>
      <c r="E50" s="184" t="str">
        <f>'TABELA IIa'!E59</f>
        <v/>
      </c>
      <c r="F50" s="184" t="str">
        <f>'TABELA IIa'!F59</f>
        <v>Nije ocijenjen</v>
      </c>
      <c r="G50" s="184" t="str">
        <f>'TABELA IIa'!G59</f>
        <v>KT i KTM</v>
      </c>
      <c r="H50" s="184">
        <f>'TABELA IIa'!H59</f>
        <v>0</v>
      </c>
      <c r="I50" s="184">
        <f>'TABELA IIa'!I59</f>
        <v>0</v>
      </c>
      <c r="J50" s="184">
        <f>'TABELA IIa'!J59</f>
        <v>0</v>
      </c>
      <c r="K50" s="184">
        <f>'TABELA IIa'!K59</f>
        <v>0</v>
      </c>
      <c r="L50" s="184" t="str">
        <f>'TABELA IIa'!L59</f>
        <v/>
      </c>
      <c r="M50" s="184" t="str">
        <f>'TABELA IIa'!M59</f>
        <v/>
      </c>
      <c r="N50" s="184" t="str">
        <f>'TABELA IIa'!N59</f>
        <v/>
      </c>
      <c r="O50" s="184">
        <f>'TABELA IIa'!O59</f>
        <v>0</v>
      </c>
      <c r="P50" s="184">
        <f>'TABELA IIa'!P59</f>
        <v>0</v>
      </c>
      <c r="Q50" s="184">
        <f>'TABELA IIa'!Q59</f>
        <v>0</v>
      </c>
      <c r="R50" s="184" t="str">
        <f>'TABELA IIa'!R59</f>
        <v/>
      </c>
      <c r="S50" s="184" t="str">
        <f>'TABELA IIa'!S59</f>
        <v/>
      </c>
      <c r="T50" s="184" t="str">
        <f>'TABELA IIa'!T59</f>
        <v/>
      </c>
      <c r="U50" s="184" t="str">
        <f>'TABELA IIa'!U59</f>
        <v/>
      </c>
      <c r="V50" s="184" t="str">
        <f>'TABELA IIa'!V59</f>
        <v/>
      </c>
      <c r="W50" s="184" t="e">
        <f>'TABELA IIa'!#REF!</f>
        <v>#REF!</v>
      </c>
      <c r="X50" s="184" t="e">
        <f>'TABELA IIa'!#REF!</f>
        <v>#REF!</v>
      </c>
      <c r="Y50" s="184" t="e">
        <f>'TABELA IIa'!#REF!</f>
        <v>#REF!</v>
      </c>
      <c r="Z50" s="184" t="e">
        <f>'TABELA IIa'!#REF!</f>
        <v>#REF!</v>
      </c>
      <c r="AA50" s="184" t="e">
        <f>'TABELA IIa'!#REF!</f>
        <v>#REF!</v>
      </c>
      <c r="AB50" s="184" t="e">
        <f>'TABELA IIa'!#REF!</f>
        <v>#REF!</v>
      </c>
      <c r="AC50" s="184" t="e">
        <f>'TABELA IIa'!#REF!</f>
        <v>#REF!</v>
      </c>
      <c r="AD50" s="184" t="e">
        <f>'TABELA IIa'!#REF!</f>
        <v>#REF!</v>
      </c>
    </row>
    <row r="51" spans="1:30" s="179" customFormat="1" x14ac:dyDescent="0.2">
      <c r="A51" s="184">
        <f>'TABELA I'!$K$2</f>
        <v>0</v>
      </c>
      <c r="B51" s="184">
        <f>'TABELA I'!$K$1</f>
        <v>2025</v>
      </c>
      <c r="C51" s="184" t="str">
        <f t="shared" ref="C51:F51" si="48">C50</f>
        <v/>
      </c>
      <c r="D51" s="184">
        <f t="shared" si="48"/>
        <v>0</v>
      </c>
      <c r="E51" s="184" t="str">
        <f t="shared" si="48"/>
        <v/>
      </c>
      <c r="F51" s="184" t="str">
        <f t="shared" si="48"/>
        <v>Nije ocijenjen</v>
      </c>
      <c r="G51" s="184" t="str">
        <f>'TABELA IIa'!G60</f>
        <v>KTRZ, KTPO, KTO, KTK</v>
      </c>
      <c r="H51" s="184">
        <f>'TABELA IIa'!H60</f>
        <v>0</v>
      </c>
      <c r="I51" s="184">
        <f>'TABELA IIa'!I60</f>
        <v>0</v>
      </c>
      <c r="J51" s="184">
        <f>'TABELA IIa'!J60</f>
        <v>0</v>
      </c>
      <c r="K51" s="184">
        <f>'TABELA IIa'!K60</f>
        <v>0</v>
      </c>
      <c r="L51" s="184">
        <f>'TABELA IIa'!L60</f>
        <v>0</v>
      </c>
      <c r="M51" s="184">
        <f>'TABELA IIa'!M60</f>
        <v>0</v>
      </c>
      <c r="N51" s="184" t="e">
        <f>'TABELA IIa'!N60</f>
        <v>#REF!</v>
      </c>
      <c r="O51" s="184">
        <f>'TABELA IIa'!O60</f>
        <v>0</v>
      </c>
      <c r="P51" s="184">
        <f>'TABELA IIa'!P60</f>
        <v>0</v>
      </c>
      <c r="Q51" s="184">
        <f>'TABELA IIa'!Q60</f>
        <v>0</v>
      </c>
      <c r="R51" s="184" t="str">
        <f>'TABELA IIa'!R60</f>
        <v/>
      </c>
      <c r="S51" s="184" t="str">
        <f>'TABELA IIa'!S60</f>
        <v/>
      </c>
      <c r="T51" s="184" t="str">
        <f>'TABELA IIa'!T60</f>
        <v/>
      </c>
      <c r="U51" s="184" t="str">
        <f t="shared" ref="U51:AD51" si="49">U50</f>
        <v/>
      </c>
      <c r="V51" s="184" t="str">
        <f t="shared" si="49"/>
        <v/>
      </c>
      <c r="W51" s="184" t="e">
        <f t="shared" si="49"/>
        <v>#REF!</v>
      </c>
      <c r="X51" s="184" t="e">
        <f t="shared" si="49"/>
        <v>#REF!</v>
      </c>
      <c r="Y51" s="184" t="e">
        <f t="shared" si="49"/>
        <v>#REF!</v>
      </c>
      <c r="Z51" s="184" t="e">
        <f t="shared" si="49"/>
        <v>#REF!</v>
      </c>
      <c r="AA51" s="184" t="e">
        <f t="shared" si="49"/>
        <v>#REF!</v>
      </c>
      <c r="AB51" s="184" t="e">
        <f t="shared" si="49"/>
        <v>#REF!</v>
      </c>
      <c r="AC51" s="184" t="e">
        <f t="shared" si="49"/>
        <v>#REF!</v>
      </c>
      <c r="AD51" s="184" t="e">
        <f t="shared" si="49"/>
        <v>#REF!</v>
      </c>
    </row>
    <row r="52" spans="1:30" s="179" customFormat="1" x14ac:dyDescent="0.2">
      <c r="A52" s="184">
        <f>'TABELA I'!$K$2</f>
        <v>0</v>
      </c>
      <c r="B52" s="184">
        <f>'TABELA I'!$K$1</f>
        <v>2025</v>
      </c>
      <c r="C52" s="184" t="str">
        <f>'TABELA IIa'!C61</f>
        <v/>
      </c>
      <c r="D52" s="184">
        <f>'TABELA IIa'!D61</f>
        <v>0</v>
      </c>
      <c r="E52" s="184" t="str">
        <f>'TABELA IIa'!E61</f>
        <v/>
      </c>
      <c r="F52" s="184" t="str">
        <f>'TABELA IIa'!F61</f>
        <v>Nije ocijenjen</v>
      </c>
      <c r="G52" s="184" t="str">
        <f>'TABELA IIa'!G61</f>
        <v>KT i KTM</v>
      </c>
      <c r="H52" s="184">
        <f>'TABELA IIa'!H61</f>
        <v>0</v>
      </c>
      <c r="I52" s="184">
        <f>'TABELA IIa'!I61</f>
        <v>0</v>
      </c>
      <c r="J52" s="184">
        <f>'TABELA IIa'!J61</f>
        <v>0</v>
      </c>
      <c r="K52" s="184">
        <f>'TABELA IIa'!K61</f>
        <v>0</v>
      </c>
      <c r="L52" s="184" t="str">
        <f>'TABELA IIa'!L61</f>
        <v/>
      </c>
      <c r="M52" s="184" t="str">
        <f>'TABELA IIa'!M61</f>
        <v/>
      </c>
      <c r="N52" s="184" t="str">
        <f>'TABELA IIa'!N61</f>
        <v/>
      </c>
      <c r="O52" s="184">
        <f>'TABELA IIa'!O61</f>
        <v>0</v>
      </c>
      <c r="P52" s="184">
        <f>'TABELA IIa'!P61</f>
        <v>0</v>
      </c>
      <c r="Q52" s="184">
        <f>'TABELA IIa'!Q61</f>
        <v>0</v>
      </c>
      <c r="R52" s="184" t="str">
        <f>'TABELA IIa'!R61</f>
        <v/>
      </c>
      <c r="S52" s="184" t="str">
        <f>'TABELA IIa'!S61</f>
        <v/>
      </c>
      <c r="T52" s="184" t="str">
        <f>'TABELA IIa'!T61</f>
        <v/>
      </c>
      <c r="U52" s="184" t="str">
        <f>'TABELA IIa'!U61</f>
        <v/>
      </c>
      <c r="V52" s="184" t="str">
        <f>'TABELA IIa'!V61</f>
        <v/>
      </c>
      <c r="W52" s="184" t="e">
        <f>'TABELA IIa'!#REF!</f>
        <v>#REF!</v>
      </c>
      <c r="X52" s="184" t="e">
        <f>'TABELA IIa'!#REF!</f>
        <v>#REF!</v>
      </c>
      <c r="Y52" s="184" t="e">
        <f>'TABELA IIa'!#REF!</f>
        <v>#REF!</v>
      </c>
      <c r="Z52" s="184" t="e">
        <f>'TABELA IIa'!#REF!</f>
        <v>#REF!</v>
      </c>
      <c r="AA52" s="184" t="e">
        <f>'TABELA IIa'!#REF!</f>
        <v>#REF!</v>
      </c>
      <c r="AB52" s="184" t="e">
        <f>'TABELA IIa'!#REF!</f>
        <v>#REF!</v>
      </c>
      <c r="AC52" s="184" t="e">
        <f>'TABELA IIa'!#REF!</f>
        <v>#REF!</v>
      </c>
      <c r="AD52" s="184" t="e">
        <f>'TABELA IIa'!#REF!</f>
        <v>#REF!</v>
      </c>
    </row>
    <row r="53" spans="1:30" s="179" customFormat="1" x14ac:dyDescent="0.2">
      <c r="A53" s="184">
        <f>'TABELA I'!$K$2</f>
        <v>0</v>
      </c>
      <c r="B53" s="184">
        <f>'TABELA I'!$K$1</f>
        <v>2025</v>
      </c>
      <c r="C53" s="184" t="str">
        <f t="shared" ref="C53:F53" si="50">C52</f>
        <v/>
      </c>
      <c r="D53" s="184">
        <f t="shared" si="50"/>
        <v>0</v>
      </c>
      <c r="E53" s="184" t="str">
        <f t="shared" si="50"/>
        <v/>
      </c>
      <c r="F53" s="184" t="str">
        <f t="shared" si="50"/>
        <v>Nije ocijenjen</v>
      </c>
      <c r="G53" s="184" t="str">
        <f>'TABELA IIa'!G62</f>
        <v>KTRZ, KTPO, KTO, KTK</v>
      </c>
      <c r="H53" s="184">
        <f>'TABELA IIa'!H62</f>
        <v>0</v>
      </c>
      <c r="I53" s="184">
        <f>'TABELA IIa'!I62</f>
        <v>0</v>
      </c>
      <c r="J53" s="184">
        <f>'TABELA IIa'!J62</f>
        <v>0</v>
      </c>
      <c r="K53" s="184">
        <f>'TABELA IIa'!K62</f>
        <v>0</v>
      </c>
      <c r="L53" s="184">
        <f>'TABELA IIa'!L62</f>
        <v>0</v>
      </c>
      <c r="M53" s="184">
        <f>'TABELA IIa'!M62</f>
        <v>0</v>
      </c>
      <c r="N53" s="184" t="e">
        <f>'TABELA IIa'!N62</f>
        <v>#REF!</v>
      </c>
      <c r="O53" s="184">
        <f>'TABELA IIa'!O62</f>
        <v>0</v>
      </c>
      <c r="P53" s="184">
        <f>'TABELA IIa'!P62</f>
        <v>0</v>
      </c>
      <c r="Q53" s="184">
        <f>'TABELA IIa'!Q62</f>
        <v>0</v>
      </c>
      <c r="R53" s="184" t="str">
        <f>'TABELA IIa'!R62</f>
        <v/>
      </c>
      <c r="S53" s="184" t="str">
        <f>'TABELA IIa'!S62</f>
        <v/>
      </c>
      <c r="T53" s="184" t="str">
        <f>'TABELA IIa'!T62</f>
        <v/>
      </c>
      <c r="U53" s="184" t="str">
        <f t="shared" ref="U53:AD53" si="51">U52</f>
        <v/>
      </c>
      <c r="V53" s="184" t="str">
        <f t="shared" si="51"/>
        <v/>
      </c>
      <c r="W53" s="184" t="e">
        <f t="shared" si="51"/>
        <v>#REF!</v>
      </c>
      <c r="X53" s="184" t="e">
        <f t="shared" si="51"/>
        <v>#REF!</v>
      </c>
      <c r="Y53" s="184" t="e">
        <f t="shared" si="51"/>
        <v>#REF!</v>
      </c>
      <c r="Z53" s="184" t="e">
        <f t="shared" si="51"/>
        <v>#REF!</v>
      </c>
      <c r="AA53" s="184" t="e">
        <f t="shared" si="51"/>
        <v>#REF!</v>
      </c>
      <c r="AB53" s="184" t="e">
        <f t="shared" si="51"/>
        <v>#REF!</v>
      </c>
      <c r="AC53" s="184" t="e">
        <f t="shared" si="51"/>
        <v>#REF!</v>
      </c>
      <c r="AD53" s="184" t="e">
        <f t="shared" si="51"/>
        <v>#REF!</v>
      </c>
    </row>
    <row r="54" spans="1:30" s="179" customFormat="1" x14ac:dyDescent="0.2">
      <c r="A54" s="184">
        <f>'TABELA I'!$K$2</f>
        <v>0</v>
      </c>
      <c r="B54" s="184">
        <f>'TABELA I'!$K$1</f>
        <v>2025</v>
      </c>
      <c r="C54" s="184" t="str">
        <f>'TABELA IIa'!C63</f>
        <v/>
      </c>
      <c r="D54" s="184">
        <f>'TABELA IIa'!D63</f>
        <v>0</v>
      </c>
      <c r="E54" s="184" t="str">
        <f>'TABELA IIa'!E63</f>
        <v/>
      </c>
      <c r="F54" s="184" t="str">
        <f>'TABELA IIa'!F63</f>
        <v>Nije ocijenjen</v>
      </c>
      <c r="G54" s="184" t="str">
        <f>'TABELA IIa'!G63</f>
        <v>KT i KTM</v>
      </c>
      <c r="H54" s="184">
        <f>'TABELA IIa'!H63</f>
        <v>0</v>
      </c>
      <c r="I54" s="184">
        <f>'TABELA IIa'!I63</f>
        <v>0</v>
      </c>
      <c r="J54" s="184">
        <f>'TABELA IIa'!J63</f>
        <v>0</v>
      </c>
      <c r="K54" s="184">
        <f>'TABELA IIa'!K63</f>
        <v>0</v>
      </c>
      <c r="L54" s="184" t="str">
        <f>'TABELA IIa'!L63</f>
        <v/>
      </c>
      <c r="M54" s="184" t="str">
        <f>'TABELA IIa'!M63</f>
        <v/>
      </c>
      <c r="N54" s="184" t="str">
        <f>'TABELA IIa'!N63</f>
        <v/>
      </c>
      <c r="O54" s="184">
        <f>'TABELA IIa'!O63</f>
        <v>0</v>
      </c>
      <c r="P54" s="184">
        <f>'TABELA IIa'!P63</f>
        <v>0</v>
      </c>
      <c r="Q54" s="184">
        <f>'TABELA IIa'!Q63</f>
        <v>0</v>
      </c>
      <c r="R54" s="184" t="str">
        <f>'TABELA IIa'!R63</f>
        <v/>
      </c>
      <c r="S54" s="184" t="str">
        <f>'TABELA IIa'!S63</f>
        <v/>
      </c>
      <c r="T54" s="184" t="str">
        <f>'TABELA IIa'!T63</f>
        <v/>
      </c>
      <c r="U54" s="184" t="str">
        <f>'TABELA IIa'!U63</f>
        <v/>
      </c>
      <c r="V54" s="184" t="str">
        <f>'TABELA IIa'!V63</f>
        <v/>
      </c>
      <c r="W54" s="184" t="e">
        <f>'TABELA IIa'!#REF!</f>
        <v>#REF!</v>
      </c>
      <c r="X54" s="184" t="e">
        <f>'TABELA IIa'!#REF!</f>
        <v>#REF!</v>
      </c>
      <c r="Y54" s="184" t="e">
        <f>'TABELA IIa'!#REF!</f>
        <v>#REF!</v>
      </c>
      <c r="Z54" s="184" t="e">
        <f>'TABELA IIa'!#REF!</f>
        <v>#REF!</v>
      </c>
      <c r="AA54" s="184" t="e">
        <f>'TABELA IIa'!#REF!</f>
        <v>#REF!</v>
      </c>
      <c r="AB54" s="184" t="e">
        <f>'TABELA IIa'!#REF!</f>
        <v>#REF!</v>
      </c>
      <c r="AC54" s="184" t="e">
        <f>'TABELA IIa'!#REF!</f>
        <v>#REF!</v>
      </c>
      <c r="AD54" s="184" t="e">
        <f>'TABELA IIa'!#REF!</f>
        <v>#REF!</v>
      </c>
    </row>
    <row r="55" spans="1:30" s="179" customFormat="1" x14ac:dyDescent="0.2">
      <c r="A55" s="184">
        <f>'TABELA I'!$K$2</f>
        <v>0</v>
      </c>
      <c r="B55" s="184">
        <f>'TABELA I'!$K$1</f>
        <v>2025</v>
      </c>
      <c r="C55" s="184" t="str">
        <f t="shared" ref="C55:F55" si="52">C54</f>
        <v/>
      </c>
      <c r="D55" s="184">
        <f t="shared" si="52"/>
        <v>0</v>
      </c>
      <c r="E55" s="184" t="str">
        <f t="shared" si="52"/>
        <v/>
      </c>
      <c r="F55" s="184" t="str">
        <f t="shared" si="52"/>
        <v>Nije ocijenjen</v>
      </c>
      <c r="G55" s="184" t="str">
        <f>'TABELA IIa'!G64</f>
        <v>KTRZ, KTPO, KTO, KTK</v>
      </c>
      <c r="H55" s="184">
        <f>'TABELA IIa'!H64</f>
        <v>0</v>
      </c>
      <c r="I55" s="184">
        <f>'TABELA IIa'!I64</f>
        <v>0</v>
      </c>
      <c r="J55" s="184">
        <f>'TABELA IIa'!J64</f>
        <v>0</v>
      </c>
      <c r="K55" s="184">
        <f>'TABELA IIa'!K64</f>
        <v>0</v>
      </c>
      <c r="L55" s="184">
        <f>'TABELA IIa'!L64</f>
        <v>0</v>
      </c>
      <c r="M55" s="184">
        <f>'TABELA IIa'!M64</f>
        <v>0</v>
      </c>
      <c r="N55" s="184" t="e">
        <f>'TABELA IIa'!N64</f>
        <v>#REF!</v>
      </c>
      <c r="O55" s="184">
        <f>'TABELA IIa'!O64</f>
        <v>0</v>
      </c>
      <c r="P55" s="184">
        <f>'TABELA IIa'!P64</f>
        <v>0</v>
      </c>
      <c r="Q55" s="184">
        <f>'TABELA IIa'!Q64</f>
        <v>0</v>
      </c>
      <c r="R55" s="184" t="str">
        <f>'TABELA IIa'!R64</f>
        <v/>
      </c>
      <c r="S55" s="184" t="str">
        <f>'TABELA IIa'!S64</f>
        <v/>
      </c>
      <c r="T55" s="184" t="str">
        <f>'TABELA IIa'!T64</f>
        <v/>
      </c>
      <c r="U55" s="184" t="str">
        <f t="shared" ref="U55:AD55" si="53">U54</f>
        <v/>
      </c>
      <c r="V55" s="184" t="str">
        <f t="shared" si="53"/>
        <v/>
      </c>
      <c r="W55" s="184" t="e">
        <f t="shared" si="53"/>
        <v>#REF!</v>
      </c>
      <c r="X55" s="184" t="e">
        <f t="shared" si="53"/>
        <v>#REF!</v>
      </c>
      <c r="Y55" s="184" t="e">
        <f t="shared" si="53"/>
        <v>#REF!</v>
      </c>
      <c r="Z55" s="184" t="e">
        <f t="shared" si="53"/>
        <v>#REF!</v>
      </c>
      <c r="AA55" s="184" t="e">
        <f t="shared" si="53"/>
        <v>#REF!</v>
      </c>
      <c r="AB55" s="184" t="e">
        <f t="shared" si="53"/>
        <v>#REF!</v>
      </c>
      <c r="AC55" s="184" t="e">
        <f t="shared" si="53"/>
        <v>#REF!</v>
      </c>
      <c r="AD55" s="184" t="e">
        <f t="shared" si="53"/>
        <v>#REF!</v>
      </c>
    </row>
    <row r="56" spans="1:30" s="179" customFormat="1" x14ac:dyDescent="0.2">
      <c r="A56" s="184">
        <f>'TABELA I'!$K$2</f>
        <v>0</v>
      </c>
      <c r="B56" s="184">
        <f>'TABELA I'!$K$1</f>
        <v>2025</v>
      </c>
      <c r="C56" s="184" t="str">
        <f>'TABELA IIa'!C65</f>
        <v/>
      </c>
      <c r="D56" s="184">
        <f>'TABELA IIa'!D65</f>
        <v>0</v>
      </c>
      <c r="E56" s="184" t="str">
        <f>'TABELA IIa'!E65</f>
        <v/>
      </c>
      <c r="F56" s="184" t="str">
        <f>'TABELA IIa'!F65</f>
        <v>Nije ocijenjen</v>
      </c>
      <c r="G56" s="184" t="str">
        <f>'TABELA IIa'!G65</f>
        <v>KT i KTM</v>
      </c>
      <c r="H56" s="184">
        <f>'TABELA IIa'!H65</f>
        <v>0</v>
      </c>
      <c r="I56" s="184">
        <f>'TABELA IIa'!I65</f>
        <v>0</v>
      </c>
      <c r="J56" s="184">
        <f>'TABELA IIa'!J65</f>
        <v>0</v>
      </c>
      <c r="K56" s="184">
        <f>'TABELA IIa'!K65</f>
        <v>0</v>
      </c>
      <c r="L56" s="184" t="str">
        <f>'TABELA IIa'!L65</f>
        <v/>
      </c>
      <c r="M56" s="184" t="str">
        <f>'TABELA IIa'!M65</f>
        <v/>
      </c>
      <c r="N56" s="184" t="str">
        <f>'TABELA IIa'!N65</f>
        <v/>
      </c>
      <c r="O56" s="184">
        <f>'TABELA IIa'!O65</f>
        <v>0</v>
      </c>
      <c r="P56" s="184">
        <f>'TABELA IIa'!P65</f>
        <v>0</v>
      </c>
      <c r="Q56" s="184">
        <f>'TABELA IIa'!Q65</f>
        <v>0</v>
      </c>
      <c r="R56" s="184" t="str">
        <f>'TABELA IIa'!R65</f>
        <v/>
      </c>
      <c r="S56" s="184" t="str">
        <f>'TABELA IIa'!S65</f>
        <v/>
      </c>
      <c r="T56" s="184" t="str">
        <f>'TABELA IIa'!T65</f>
        <v/>
      </c>
      <c r="U56" s="184" t="str">
        <f>'TABELA IIa'!U65</f>
        <v/>
      </c>
      <c r="V56" s="184" t="str">
        <f>'TABELA IIa'!V65</f>
        <v/>
      </c>
      <c r="W56" s="184" t="e">
        <f>'TABELA IIa'!#REF!</f>
        <v>#REF!</v>
      </c>
      <c r="X56" s="184" t="e">
        <f>'TABELA IIa'!#REF!</f>
        <v>#REF!</v>
      </c>
      <c r="Y56" s="184" t="e">
        <f>'TABELA IIa'!#REF!</f>
        <v>#REF!</v>
      </c>
      <c r="Z56" s="184" t="e">
        <f>'TABELA IIa'!#REF!</f>
        <v>#REF!</v>
      </c>
      <c r="AA56" s="184" t="e">
        <f>'TABELA IIa'!#REF!</f>
        <v>#REF!</v>
      </c>
      <c r="AB56" s="184" t="e">
        <f>'TABELA IIa'!#REF!</f>
        <v>#REF!</v>
      </c>
      <c r="AC56" s="184" t="e">
        <f>'TABELA IIa'!#REF!</f>
        <v>#REF!</v>
      </c>
      <c r="AD56" s="184" t="e">
        <f>'TABELA IIa'!#REF!</f>
        <v>#REF!</v>
      </c>
    </row>
    <row r="57" spans="1:30" s="179" customFormat="1" x14ac:dyDescent="0.2">
      <c r="A57" s="184">
        <f>'TABELA I'!$K$2</f>
        <v>0</v>
      </c>
      <c r="B57" s="184">
        <f>'TABELA I'!$K$1</f>
        <v>2025</v>
      </c>
      <c r="C57" s="184" t="str">
        <f t="shared" ref="C57:F57" si="54">C56</f>
        <v/>
      </c>
      <c r="D57" s="184">
        <f t="shared" si="54"/>
        <v>0</v>
      </c>
      <c r="E57" s="184" t="str">
        <f t="shared" si="54"/>
        <v/>
      </c>
      <c r="F57" s="184" t="str">
        <f t="shared" si="54"/>
        <v>Nije ocijenjen</v>
      </c>
      <c r="G57" s="184" t="str">
        <f>'TABELA IIa'!G66</f>
        <v>KTRZ, KTPO, KTO, KTK</v>
      </c>
      <c r="H57" s="184">
        <f>'TABELA IIa'!H66</f>
        <v>0</v>
      </c>
      <c r="I57" s="184">
        <f>'TABELA IIa'!I66</f>
        <v>0</v>
      </c>
      <c r="J57" s="184">
        <f>'TABELA IIa'!J66</f>
        <v>0</v>
      </c>
      <c r="K57" s="184">
        <f>'TABELA IIa'!K66</f>
        <v>0</v>
      </c>
      <c r="L57" s="184">
        <f>'TABELA IIa'!L66</f>
        <v>0</v>
      </c>
      <c r="M57" s="184">
        <f>'TABELA IIa'!M66</f>
        <v>0</v>
      </c>
      <c r="N57" s="184" t="e">
        <f>'TABELA IIa'!N66</f>
        <v>#REF!</v>
      </c>
      <c r="O57" s="184">
        <f>'TABELA IIa'!O66</f>
        <v>0</v>
      </c>
      <c r="P57" s="184">
        <f>'TABELA IIa'!P66</f>
        <v>0</v>
      </c>
      <c r="Q57" s="184">
        <f>'TABELA IIa'!Q66</f>
        <v>0</v>
      </c>
      <c r="R57" s="184" t="str">
        <f>'TABELA IIa'!R66</f>
        <v/>
      </c>
      <c r="S57" s="184" t="str">
        <f>'TABELA IIa'!S66</f>
        <v/>
      </c>
      <c r="T57" s="184" t="str">
        <f>'TABELA IIa'!T66</f>
        <v/>
      </c>
      <c r="U57" s="184" t="str">
        <f t="shared" ref="U57:AD57" si="55">U56</f>
        <v/>
      </c>
      <c r="V57" s="184" t="str">
        <f t="shared" si="55"/>
        <v/>
      </c>
      <c r="W57" s="184" t="e">
        <f t="shared" si="55"/>
        <v>#REF!</v>
      </c>
      <c r="X57" s="184" t="e">
        <f t="shared" si="55"/>
        <v>#REF!</v>
      </c>
      <c r="Y57" s="184" t="e">
        <f t="shared" si="55"/>
        <v>#REF!</v>
      </c>
      <c r="Z57" s="184" t="e">
        <f t="shared" si="55"/>
        <v>#REF!</v>
      </c>
      <c r="AA57" s="184" t="e">
        <f t="shared" si="55"/>
        <v>#REF!</v>
      </c>
      <c r="AB57" s="184" t="e">
        <f t="shared" si="55"/>
        <v>#REF!</v>
      </c>
      <c r="AC57" s="184" t="e">
        <f t="shared" si="55"/>
        <v>#REF!</v>
      </c>
      <c r="AD57" s="184" t="e">
        <f t="shared" si="55"/>
        <v>#REF!</v>
      </c>
    </row>
    <row r="58" spans="1:30" s="179" customFormat="1" x14ac:dyDescent="0.2">
      <c r="A58" s="184">
        <f>'TABELA I'!$K$2</f>
        <v>0</v>
      </c>
      <c r="B58" s="184">
        <f>'TABELA I'!$K$1</f>
        <v>2025</v>
      </c>
      <c r="C58" s="184" t="str">
        <f>'TABELA IIa'!C67</f>
        <v/>
      </c>
      <c r="D58" s="184">
        <f>'TABELA IIa'!D67</f>
        <v>0</v>
      </c>
      <c r="E58" s="184" t="str">
        <f>'TABELA IIa'!E67</f>
        <v/>
      </c>
      <c r="F58" s="184" t="str">
        <f>'TABELA IIa'!F67</f>
        <v>Nije ocijenjen</v>
      </c>
      <c r="G58" s="184" t="str">
        <f>'TABELA IIa'!G67</f>
        <v>KT i KTM</v>
      </c>
      <c r="H58" s="184">
        <f>'TABELA IIa'!H67</f>
        <v>0</v>
      </c>
      <c r="I58" s="184">
        <f>'TABELA IIa'!I67</f>
        <v>0</v>
      </c>
      <c r="J58" s="184">
        <f>'TABELA IIa'!J67</f>
        <v>0</v>
      </c>
      <c r="K58" s="184">
        <f>'TABELA IIa'!K67</f>
        <v>0</v>
      </c>
      <c r="L58" s="184" t="str">
        <f>'TABELA IIa'!L67</f>
        <v/>
      </c>
      <c r="M58" s="184" t="str">
        <f>'TABELA IIa'!M67</f>
        <v/>
      </c>
      <c r="N58" s="184" t="str">
        <f>'TABELA IIa'!N67</f>
        <v/>
      </c>
      <c r="O58" s="184">
        <f>'TABELA IIa'!O67</f>
        <v>0</v>
      </c>
      <c r="P58" s="184">
        <f>'TABELA IIa'!P67</f>
        <v>0</v>
      </c>
      <c r="Q58" s="184">
        <f>'TABELA IIa'!Q67</f>
        <v>0</v>
      </c>
      <c r="R58" s="184" t="str">
        <f>'TABELA IIa'!R67</f>
        <v/>
      </c>
      <c r="S58" s="184" t="str">
        <f>'TABELA IIa'!S67</f>
        <v/>
      </c>
      <c r="T58" s="184" t="str">
        <f>'TABELA IIa'!T67</f>
        <v/>
      </c>
      <c r="U58" s="184" t="str">
        <f>'TABELA IIa'!U67</f>
        <v/>
      </c>
      <c r="V58" s="184" t="str">
        <f>'TABELA IIa'!V67</f>
        <v/>
      </c>
      <c r="W58" s="184" t="e">
        <f>'TABELA IIa'!#REF!</f>
        <v>#REF!</v>
      </c>
      <c r="X58" s="184" t="e">
        <f>'TABELA IIa'!#REF!</f>
        <v>#REF!</v>
      </c>
      <c r="Y58" s="184" t="e">
        <f>'TABELA IIa'!#REF!</f>
        <v>#REF!</v>
      </c>
      <c r="Z58" s="184" t="e">
        <f>'TABELA IIa'!#REF!</f>
        <v>#REF!</v>
      </c>
      <c r="AA58" s="184" t="e">
        <f>'TABELA IIa'!#REF!</f>
        <v>#REF!</v>
      </c>
      <c r="AB58" s="184" t="e">
        <f>'TABELA IIa'!#REF!</f>
        <v>#REF!</v>
      </c>
      <c r="AC58" s="184" t="e">
        <f>'TABELA IIa'!#REF!</f>
        <v>#REF!</v>
      </c>
      <c r="AD58" s="184" t="e">
        <f>'TABELA IIa'!#REF!</f>
        <v>#REF!</v>
      </c>
    </row>
    <row r="59" spans="1:30" s="179" customFormat="1" x14ac:dyDescent="0.2">
      <c r="A59" s="184">
        <f>'TABELA I'!$K$2</f>
        <v>0</v>
      </c>
      <c r="B59" s="184">
        <f>'TABELA I'!$K$1</f>
        <v>2025</v>
      </c>
      <c r="C59" s="184" t="str">
        <f t="shared" ref="C59:F59" si="56">C58</f>
        <v/>
      </c>
      <c r="D59" s="184">
        <f t="shared" si="56"/>
        <v>0</v>
      </c>
      <c r="E59" s="184" t="str">
        <f t="shared" si="56"/>
        <v/>
      </c>
      <c r="F59" s="184" t="str">
        <f t="shared" si="56"/>
        <v>Nije ocijenjen</v>
      </c>
      <c r="G59" s="184" t="str">
        <f>'TABELA IIa'!G68</f>
        <v>KTRZ, KTPO, KTO, KTK</v>
      </c>
      <c r="H59" s="184">
        <f>'TABELA IIa'!H68</f>
        <v>0</v>
      </c>
      <c r="I59" s="184">
        <f>'TABELA IIa'!I68</f>
        <v>0</v>
      </c>
      <c r="J59" s="184">
        <f>'TABELA IIa'!J68</f>
        <v>0</v>
      </c>
      <c r="K59" s="184">
        <f>'TABELA IIa'!K68</f>
        <v>0</v>
      </c>
      <c r="L59" s="184">
        <f>'TABELA IIa'!L68</f>
        <v>0</v>
      </c>
      <c r="M59" s="184">
        <f>'TABELA IIa'!M68</f>
        <v>0</v>
      </c>
      <c r="N59" s="184" t="e">
        <f>'TABELA IIa'!N68</f>
        <v>#REF!</v>
      </c>
      <c r="O59" s="184">
        <f>'TABELA IIa'!O68</f>
        <v>0</v>
      </c>
      <c r="P59" s="184">
        <f>'TABELA IIa'!P68</f>
        <v>0</v>
      </c>
      <c r="Q59" s="184">
        <f>'TABELA IIa'!Q68</f>
        <v>0</v>
      </c>
      <c r="R59" s="184" t="str">
        <f>'TABELA IIa'!R68</f>
        <v/>
      </c>
      <c r="S59" s="184" t="str">
        <f>'TABELA IIa'!S68</f>
        <v/>
      </c>
      <c r="T59" s="184" t="str">
        <f>'TABELA IIa'!T68</f>
        <v/>
      </c>
      <c r="U59" s="184" t="str">
        <f t="shared" ref="U59:AD59" si="57">U58</f>
        <v/>
      </c>
      <c r="V59" s="184" t="str">
        <f t="shared" si="57"/>
        <v/>
      </c>
      <c r="W59" s="184" t="e">
        <f t="shared" si="57"/>
        <v>#REF!</v>
      </c>
      <c r="X59" s="184" t="e">
        <f t="shared" si="57"/>
        <v>#REF!</v>
      </c>
      <c r="Y59" s="184" t="e">
        <f t="shared" si="57"/>
        <v>#REF!</v>
      </c>
      <c r="Z59" s="184" t="e">
        <f t="shared" si="57"/>
        <v>#REF!</v>
      </c>
      <c r="AA59" s="184" t="e">
        <f t="shared" si="57"/>
        <v>#REF!</v>
      </c>
      <c r="AB59" s="184" t="e">
        <f t="shared" si="57"/>
        <v>#REF!</v>
      </c>
      <c r="AC59" s="184" t="e">
        <f t="shared" si="57"/>
        <v>#REF!</v>
      </c>
      <c r="AD59" s="184" t="e">
        <f t="shared" si="57"/>
        <v>#REF!</v>
      </c>
    </row>
    <row r="60" spans="1:30" s="179" customFormat="1" x14ac:dyDescent="0.2">
      <c r="A60" s="184">
        <f>'TABELA I'!$K$2</f>
        <v>0</v>
      </c>
      <c r="B60" s="184">
        <f>'TABELA I'!$K$1</f>
        <v>2025</v>
      </c>
      <c r="C60" s="184" t="str">
        <f>'TABELA IIa'!C69</f>
        <v/>
      </c>
      <c r="D60" s="184">
        <f>'TABELA IIa'!D69</f>
        <v>0</v>
      </c>
      <c r="E60" s="184" t="str">
        <f>'TABELA IIa'!E69</f>
        <v/>
      </c>
      <c r="F60" s="184" t="str">
        <f>'TABELA IIa'!F69</f>
        <v>Nije ocijenjen</v>
      </c>
      <c r="G60" s="184" t="str">
        <f>'TABELA IIa'!G69</f>
        <v>KT i KTM</v>
      </c>
      <c r="H60" s="184">
        <f>'TABELA IIa'!H69</f>
        <v>0</v>
      </c>
      <c r="I60" s="184">
        <f>'TABELA IIa'!I69</f>
        <v>0</v>
      </c>
      <c r="J60" s="184">
        <f>'TABELA IIa'!J69</f>
        <v>0</v>
      </c>
      <c r="K60" s="184">
        <f>'TABELA IIa'!K69</f>
        <v>0</v>
      </c>
      <c r="L60" s="184" t="str">
        <f>'TABELA IIa'!L69</f>
        <v/>
      </c>
      <c r="M60" s="184" t="str">
        <f>'TABELA IIa'!M69</f>
        <v/>
      </c>
      <c r="N60" s="184" t="str">
        <f>'TABELA IIa'!N69</f>
        <v/>
      </c>
      <c r="O60" s="184">
        <f>'TABELA IIa'!O69</f>
        <v>0</v>
      </c>
      <c r="P60" s="184">
        <f>'TABELA IIa'!P69</f>
        <v>0</v>
      </c>
      <c r="Q60" s="184">
        <f>'TABELA IIa'!Q69</f>
        <v>0</v>
      </c>
      <c r="R60" s="184" t="str">
        <f>'TABELA IIa'!R69</f>
        <v/>
      </c>
      <c r="S60" s="184" t="str">
        <f>'TABELA IIa'!S69</f>
        <v/>
      </c>
      <c r="T60" s="184" t="str">
        <f>'TABELA IIa'!T69</f>
        <v/>
      </c>
      <c r="U60" s="184" t="str">
        <f>'TABELA IIa'!U69</f>
        <v/>
      </c>
      <c r="V60" s="184" t="str">
        <f>'TABELA IIa'!V69</f>
        <v/>
      </c>
      <c r="W60" s="184" t="e">
        <f>'TABELA IIa'!#REF!</f>
        <v>#REF!</v>
      </c>
      <c r="X60" s="184" t="e">
        <f>'TABELA IIa'!#REF!</f>
        <v>#REF!</v>
      </c>
      <c r="Y60" s="184" t="e">
        <f>'TABELA IIa'!#REF!</f>
        <v>#REF!</v>
      </c>
      <c r="Z60" s="184" t="e">
        <f>'TABELA IIa'!#REF!</f>
        <v>#REF!</v>
      </c>
      <c r="AA60" s="184" t="e">
        <f>'TABELA IIa'!#REF!</f>
        <v>#REF!</v>
      </c>
      <c r="AB60" s="184" t="e">
        <f>'TABELA IIa'!#REF!</f>
        <v>#REF!</v>
      </c>
      <c r="AC60" s="184" t="e">
        <f>'TABELA IIa'!#REF!</f>
        <v>#REF!</v>
      </c>
      <c r="AD60" s="184" t="e">
        <f>'TABELA IIa'!#REF!</f>
        <v>#REF!</v>
      </c>
    </row>
    <row r="61" spans="1:30" s="179" customFormat="1" x14ac:dyDescent="0.2">
      <c r="A61" s="184">
        <f>'TABELA I'!$K$2</f>
        <v>0</v>
      </c>
      <c r="B61" s="184">
        <f>'TABELA I'!$K$1</f>
        <v>2025</v>
      </c>
      <c r="C61" s="184" t="str">
        <f t="shared" ref="C61:F61" si="58">C60</f>
        <v/>
      </c>
      <c r="D61" s="184">
        <f t="shared" si="58"/>
        <v>0</v>
      </c>
      <c r="E61" s="184" t="str">
        <f t="shared" si="58"/>
        <v/>
      </c>
      <c r="F61" s="184" t="str">
        <f t="shared" si="58"/>
        <v>Nije ocijenjen</v>
      </c>
      <c r="G61" s="184" t="str">
        <f>'TABELA IIa'!G70</f>
        <v>KTRZ, KTPO, KTO, KTK</v>
      </c>
      <c r="H61" s="184">
        <f>'TABELA IIa'!H70</f>
        <v>0</v>
      </c>
      <c r="I61" s="184">
        <f>'TABELA IIa'!I70</f>
        <v>0</v>
      </c>
      <c r="J61" s="184">
        <f>'TABELA IIa'!J70</f>
        <v>0</v>
      </c>
      <c r="K61" s="184">
        <f>'TABELA IIa'!K70</f>
        <v>0</v>
      </c>
      <c r="L61" s="184">
        <f>'TABELA IIa'!L70</f>
        <v>0</v>
      </c>
      <c r="M61" s="184">
        <f>'TABELA IIa'!M70</f>
        <v>0</v>
      </c>
      <c r="N61" s="184" t="e">
        <f>'TABELA IIa'!N70</f>
        <v>#REF!</v>
      </c>
      <c r="O61" s="184">
        <f>'TABELA IIa'!O70</f>
        <v>0</v>
      </c>
      <c r="P61" s="184">
        <f>'TABELA IIa'!P70</f>
        <v>0</v>
      </c>
      <c r="Q61" s="184">
        <f>'TABELA IIa'!Q70</f>
        <v>0</v>
      </c>
      <c r="R61" s="184" t="str">
        <f>'TABELA IIa'!R70</f>
        <v/>
      </c>
      <c r="S61" s="184" t="str">
        <f>'TABELA IIa'!S70</f>
        <v/>
      </c>
      <c r="T61" s="184" t="str">
        <f>'TABELA IIa'!T70</f>
        <v/>
      </c>
      <c r="U61" s="184" t="str">
        <f t="shared" ref="U61:AD61" si="59">U60</f>
        <v/>
      </c>
      <c r="V61" s="184" t="str">
        <f t="shared" si="59"/>
        <v/>
      </c>
      <c r="W61" s="184" t="e">
        <f t="shared" si="59"/>
        <v>#REF!</v>
      </c>
      <c r="X61" s="184" t="e">
        <f t="shared" si="59"/>
        <v>#REF!</v>
      </c>
      <c r="Y61" s="184" t="e">
        <f t="shared" si="59"/>
        <v>#REF!</v>
      </c>
      <c r="Z61" s="184" t="e">
        <f t="shared" si="59"/>
        <v>#REF!</v>
      </c>
      <c r="AA61" s="184" t="e">
        <f t="shared" si="59"/>
        <v>#REF!</v>
      </c>
      <c r="AB61" s="184" t="e">
        <f t="shared" si="59"/>
        <v>#REF!</v>
      </c>
      <c r="AC61" s="184" t="e">
        <f t="shared" si="59"/>
        <v>#REF!</v>
      </c>
      <c r="AD61" s="184" t="e">
        <f t="shared" si="59"/>
        <v>#REF!</v>
      </c>
    </row>
    <row r="62" spans="1:30" s="179" customFormat="1" x14ac:dyDescent="0.2">
      <c r="A62" s="184">
        <f>'TABELA I'!$K$2</f>
        <v>0</v>
      </c>
      <c r="B62" s="184">
        <f>'TABELA I'!$K$1</f>
        <v>2025</v>
      </c>
      <c r="C62" s="184" t="str">
        <f>'TABELA IIa'!C71</f>
        <v/>
      </c>
      <c r="D62" s="184">
        <f>'TABELA IIa'!D71</f>
        <v>0</v>
      </c>
      <c r="E62" s="184" t="str">
        <f>'TABELA IIa'!E71</f>
        <v/>
      </c>
      <c r="F62" s="184" t="str">
        <f>'TABELA IIa'!F71</f>
        <v>Nije ocijenjen</v>
      </c>
      <c r="G62" s="184" t="str">
        <f>'TABELA IIa'!G71</f>
        <v>KT i KTM</v>
      </c>
      <c r="H62" s="184">
        <f>'TABELA IIa'!H71</f>
        <v>0</v>
      </c>
      <c r="I62" s="184">
        <f>'TABELA IIa'!I71</f>
        <v>0</v>
      </c>
      <c r="J62" s="184">
        <f>'TABELA IIa'!J71</f>
        <v>0</v>
      </c>
      <c r="K62" s="184">
        <f>'TABELA IIa'!K71</f>
        <v>0</v>
      </c>
      <c r="L62" s="184" t="str">
        <f>'TABELA IIa'!L71</f>
        <v/>
      </c>
      <c r="M62" s="184" t="str">
        <f>'TABELA IIa'!M71</f>
        <v/>
      </c>
      <c r="N62" s="184" t="str">
        <f>'TABELA IIa'!N71</f>
        <v/>
      </c>
      <c r="O62" s="184">
        <f>'TABELA IIa'!O71</f>
        <v>0</v>
      </c>
      <c r="P62" s="184">
        <f>'TABELA IIa'!P71</f>
        <v>0</v>
      </c>
      <c r="Q62" s="184">
        <f>'TABELA IIa'!Q71</f>
        <v>0</v>
      </c>
      <c r="R62" s="184" t="str">
        <f>'TABELA IIa'!R71</f>
        <v/>
      </c>
      <c r="S62" s="184" t="str">
        <f>'TABELA IIa'!S71</f>
        <v/>
      </c>
      <c r="T62" s="184" t="str">
        <f>'TABELA IIa'!T71</f>
        <v/>
      </c>
      <c r="U62" s="184" t="str">
        <f>'TABELA IIa'!U71</f>
        <v/>
      </c>
      <c r="V62" s="184" t="str">
        <f>'TABELA IIa'!V71</f>
        <v/>
      </c>
      <c r="W62" s="184" t="e">
        <f>'TABELA IIa'!#REF!</f>
        <v>#REF!</v>
      </c>
      <c r="X62" s="184" t="e">
        <f>'TABELA IIa'!#REF!</f>
        <v>#REF!</v>
      </c>
      <c r="Y62" s="184" t="e">
        <f>'TABELA IIa'!#REF!</f>
        <v>#REF!</v>
      </c>
      <c r="Z62" s="184" t="e">
        <f>'TABELA IIa'!#REF!</f>
        <v>#REF!</v>
      </c>
      <c r="AA62" s="184" t="e">
        <f>'TABELA IIa'!#REF!</f>
        <v>#REF!</v>
      </c>
      <c r="AB62" s="184" t="e">
        <f>'TABELA IIa'!#REF!</f>
        <v>#REF!</v>
      </c>
      <c r="AC62" s="184" t="e">
        <f>'TABELA IIa'!#REF!</f>
        <v>#REF!</v>
      </c>
      <c r="AD62" s="184" t="e">
        <f>'TABELA IIa'!#REF!</f>
        <v>#REF!</v>
      </c>
    </row>
    <row r="63" spans="1:30" s="179" customFormat="1" x14ac:dyDescent="0.2">
      <c r="A63" s="184">
        <f>'TABELA I'!$K$2</f>
        <v>0</v>
      </c>
      <c r="B63" s="184">
        <f>'TABELA I'!$K$1</f>
        <v>2025</v>
      </c>
      <c r="C63" s="184" t="str">
        <f t="shared" ref="C63:F63" si="60">C62</f>
        <v/>
      </c>
      <c r="D63" s="184">
        <f t="shared" si="60"/>
        <v>0</v>
      </c>
      <c r="E63" s="184" t="str">
        <f t="shared" si="60"/>
        <v/>
      </c>
      <c r="F63" s="184" t="str">
        <f t="shared" si="60"/>
        <v>Nije ocijenjen</v>
      </c>
      <c r="G63" s="184" t="str">
        <f>'TABELA IIa'!G72</f>
        <v>KTRZ, KTPO, KTO, KTK</v>
      </c>
      <c r="H63" s="184">
        <f>'TABELA IIa'!H72</f>
        <v>0</v>
      </c>
      <c r="I63" s="184">
        <f>'TABELA IIa'!I72</f>
        <v>0</v>
      </c>
      <c r="J63" s="184">
        <f>'TABELA IIa'!J72</f>
        <v>0</v>
      </c>
      <c r="K63" s="184">
        <f>'TABELA IIa'!K72</f>
        <v>0</v>
      </c>
      <c r="L63" s="184">
        <f>'TABELA IIa'!L72</f>
        <v>0</v>
      </c>
      <c r="M63" s="184">
        <f>'TABELA IIa'!M72</f>
        <v>0</v>
      </c>
      <c r="N63" s="184" t="e">
        <f>'TABELA IIa'!N72</f>
        <v>#REF!</v>
      </c>
      <c r="O63" s="184">
        <f>'TABELA IIa'!O72</f>
        <v>0</v>
      </c>
      <c r="P63" s="184">
        <f>'TABELA IIa'!P72</f>
        <v>0</v>
      </c>
      <c r="Q63" s="184">
        <f>'TABELA IIa'!Q72</f>
        <v>0</v>
      </c>
      <c r="R63" s="184" t="str">
        <f>'TABELA IIa'!R72</f>
        <v/>
      </c>
      <c r="S63" s="184" t="str">
        <f>'TABELA IIa'!S72</f>
        <v/>
      </c>
      <c r="T63" s="184" t="str">
        <f>'TABELA IIa'!T72</f>
        <v/>
      </c>
      <c r="U63" s="184" t="str">
        <f t="shared" ref="U63:AD63" si="61">U62</f>
        <v/>
      </c>
      <c r="V63" s="184" t="str">
        <f t="shared" si="61"/>
        <v/>
      </c>
      <c r="W63" s="184" t="e">
        <f t="shared" si="61"/>
        <v>#REF!</v>
      </c>
      <c r="X63" s="184" t="e">
        <f t="shared" si="61"/>
        <v>#REF!</v>
      </c>
      <c r="Y63" s="184" t="e">
        <f t="shared" si="61"/>
        <v>#REF!</v>
      </c>
      <c r="Z63" s="184" t="e">
        <f t="shared" si="61"/>
        <v>#REF!</v>
      </c>
      <c r="AA63" s="184" t="e">
        <f t="shared" si="61"/>
        <v>#REF!</v>
      </c>
      <c r="AB63" s="184" t="e">
        <f t="shared" si="61"/>
        <v>#REF!</v>
      </c>
      <c r="AC63" s="184" t="e">
        <f t="shared" si="61"/>
        <v>#REF!</v>
      </c>
      <c r="AD63" s="184" t="e">
        <f t="shared" si="61"/>
        <v>#REF!</v>
      </c>
    </row>
    <row r="64" spans="1:30" s="179" customFormat="1" x14ac:dyDescent="0.2">
      <c r="A64" s="184">
        <f>'TABELA I'!$K$2</f>
        <v>0</v>
      </c>
      <c r="B64" s="184">
        <f>'TABELA I'!$K$1</f>
        <v>2025</v>
      </c>
      <c r="C64" s="184" t="str">
        <f>'TABELA IIa'!C73</f>
        <v/>
      </c>
      <c r="D64" s="184">
        <f>'TABELA IIa'!D73</f>
        <v>0</v>
      </c>
      <c r="E64" s="184" t="str">
        <f>'TABELA IIa'!E73</f>
        <v/>
      </c>
      <c r="F64" s="184" t="str">
        <f>'TABELA IIa'!F73</f>
        <v>Nije ocijenjen</v>
      </c>
      <c r="G64" s="184" t="str">
        <f>'TABELA IIa'!G73</f>
        <v>KT i KTM</v>
      </c>
      <c r="H64" s="184">
        <f>'TABELA IIa'!H73</f>
        <v>0</v>
      </c>
      <c r="I64" s="184">
        <f>'TABELA IIa'!I73</f>
        <v>0</v>
      </c>
      <c r="J64" s="184">
        <f>'TABELA IIa'!J73</f>
        <v>0</v>
      </c>
      <c r="K64" s="184">
        <f>'TABELA IIa'!K73</f>
        <v>0</v>
      </c>
      <c r="L64" s="184" t="str">
        <f>'TABELA IIa'!L73</f>
        <v/>
      </c>
      <c r="M64" s="184" t="str">
        <f>'TABELA IIa'!M73</f>
        <v/>
      </c>
      <c r="N64" s="184" t="str">
        <f>'TABELA IIa'!N73</f>
        <v/>
      </c>
      <c r="O64" s="184">
        <f>'TABELA IIa'!O73</f>
        <v>0</v>
      </c>
      <c r="P64" s="184">
        <f>'TABELA IIa'!P73</f>
        <v>0</v>
      </c>
      <c r="Q64" s="184">
        <f>'TABELA IIa'!Q73</f>
        <v>0</v>
      </c>
      <c r="R64" s="184" t="str">
        <f>'TABELA IIa'!R73</f>
        <v/>
      </c>
      <c r="S64" s="184" t="str">
        <f>'TABELA IIa'!S73</f>
        <v/>
      </c>
      <c r="T64" s="184" t="str">
        <f>'TABELA IIa'!T73</f>
        <v/>
      </c>
      <c r="U64" s="184" t="str">
        <f>'TABELA IIa'!U73</f>
        <v/>
      </c>
      <c r="V64" s="184" t="str">
        <f>'TABELA IIa'!V73</f>
        <v/>
      </c>
      <c r="W64" s="184" t="e">
        <f>'TABELA IIa'!#REF!</f>
        <v>#REF!</v>
      </c>
      <c r="X64" s="184" t="e">
        <f>'TABELA IIa'!#REF!</f>
        <v>#REF!</v>
      </c>
      <c r="Y64" s="184" t="e">
        <f>'TABELA IIa'!#REF!</f>
        <v>#REF!</v>
      </c>
      <c r="Z64" s="184" t="e">
        <f>'TABELA IIa'!#REF!</f>
        <v>#REF!</v>
      </c>
      <c r="AA64" s="184" t="e">
        <f>'TABELA IIa'!#REF!</f>
        <v>#REF!</v>
      </c>
      <c r="AB64" s="184" t="e">
        <f>'TABELA IIa'!#REF!</f>
        <v>#REF!</v>
      </c>
      <c r="AC64" s="184" t="e">
        <f>'TABELA IIa'!#REF!</f>
        <v>#REF!</v>
      </c>
      <c r="AD64" s="184" t="e">
        <f>'TABELA IIa'!#REF!</f>
        <v>#REF!</v>
      </c>
    </row>
    <row r="65" spans="1:30" s="179" customFormat="1" x14ac:dyDescent="0.2">
      <c r="A65" s="184">
        <f>'TABELA I'!$K$2</f>
        <v>0</v>
      </c>
      <c r="B65" s="184">
        <f>'TABELA I'!$K$1</f>
        <v>2025</v>
      </c>
      <c r="C65" s="184" t="str">
        <f t="shared" ref="C65:F65" si="62">C64</f>
        <v/>
      </c>
      <c r="D65" s="184">
        <f t="shared" si="62"/>
        <v>0</v>
      </c>
      <c r="E65" s="184" t="str">
        <f t="shared" si="62"/>
        <v/>
      </c>
      <c r="F65" s="184" t="str">
        <f t="shared" si="62"/>
        <v>Nije ocijenjen</v>
      </c>
      <c r="G65" s="184" t="str">
        <f>'TABELA IIa'!G74</f>
        <v>KTRZ, KTPO, KTO, KTK</v>
      </c>
      <c r="H65" s="184">
        <f>'TABELA IIa'!H74</f>
        <v>0</v>
      </c>
      <c r="I65" s="184">
        <f>'TABELA IIa'!I74</f>
        <v>0</v>
      </c>
      <c r="J65" s="184">
        <f>'TABELA IIa'!J74</f>
        <v>0</v>
      </c>
      <c r="K65" s="184">
        <f>'TABELA IIa'!K74</f>
        <v>0</v>
      </c>
      <c r="L65" s="184">
        <f>'TABELA IIa'!L74</f>
        <v>0</v>
      </c>
      <c r="M65" s="184">
        <f>'TABELA IIa'!M74</f>
        <v>0</v>
      </c>
      <c r="N65" s="184" t="e">
        <f>'TABELA IIa'!N74</f>
        <v>#REF!</v>
      </c>
      <c r="O65" s="184">
        <f>'TABELA IIa'!O74</f>
        <v>0</v>
      </c>
      <c r="P65" s="184">
        <f>'TABELA IIa'!P74</f>
        <v>0</v>
      </c>
      <c r="Q65" s="184">
        <f>'TABELA IIa'!Q74</f>
        <v>0</v>
      </c>
      <c r="R65" s="184" t="str">
        <f>'TABELA IIa'!R74</f>
        <v/>
      </c>
      <c r="S65" s="184" t="str">
        <f>'TABELA IIa'!S74</f>
        <v/>
      </c>
      <c r="T65" s="184" t="str">
        <f>'TABELA IIa'!T74</f>
        <v/>
      </c>
      <c r="U65" s="184" t="str">
        <f t="shared" ref="U65:AD65" si="63">U64</f>
        <v/>
      </c>
      <c r="V65" s="184" t="str">
        <f t="shared" si="63"/>
        <v/>
      </c>
      <c r="W65" s="184" t="e">
        <f t="shared" si="63"/>
        <v>#REF!</v>
      </c>
      <c r="X65" s="184" t="e">
        <f t="shared" si="63"/>
        <v>#REF!</v>
      </c>
      <c r="Y65" s="184" t="e">
        <f t="shared" si="63"/>
        <v>#REF!</v>
      </c>
      <c r="Z65" s="184" t="e">
        <f t="shared" si="63"/>
        <v>#REF!</v>
      </c>
      <c r="AA65" s="184" t="e">
        <f t="shared" si="63"/>
        <v>#REF!</v>
      </c>
      <c r="AB65" s="184" t="e">
        <f t="shared" si="63"/>
        <v>#REF!</v>
      </c>
      <c r="AC65" s="184" t="e">
        <f t="shared" si="63"/>
        <v>#REF!</v>
      </c>
      <c r="AD65" s="184" t="e">
        <f t="shared" si="63"/>
        <v>#REF!</v>
      </c>
    </row>
    <row r="66" spans="1:30" s="179" customFormat="1" x14ac:dyDescent="0.2">
      <c r="A66" s="184">
        <f>'TABELA I'!$K$2</f>
        <v>0</v>
      </c>
      <c r="B66" s="184">
        <f>'TABELA I'!$K$1</f>
        <v>2025</v>
      </c>
      <c r="C66" s="184" t="str">
        <f>'TABELA IIa'!C75</f>
        <v/>
      </c>
      <c r="D66" s="184">
        <f>'TABELA IIa'!D75</f>
        <v>0</v>
      </c>
      <c r="E66" s="184" t="str">
        <f>'TABELA IIa'!E75</f>
        <v/>
      </c>
      <c r="F66" s="184" t="str">
        <f>'TABELA IIa'!F75</f>
        <v>Nije ocijenjen</v>
      </c>
      <c r="G66" s="184" t="str">
        <f>'TABELA IIa'!G75</f>
        <v>KT i KTM</v>
      </c>
      <c r="H66" s="184">
        <f>'TABELA IIa'!H75</f>
        <v>0</v>
      </c>
      <c r="I66" s="184">
        <f>'TABELA IIa'!I75</f>
        <v>0</v>
      </c>
      <c r="J66" s="184">
        <f>'TABELA IIa'!J75</f>
        <v>0</v>
      </c>
      <c r="K66" s="184">
        <f>'TABELA IIa'!K75</f>
        <v>0</v>
      </c>
      <c r="L66" s="184" t="str">
        <f>'TABELA IIa'!L75</f>
        <v/>
      </c>
      <c r="M66" s="184" t="str">
        <f>'TABELA IIa'!M75</f>
        <v/>
      </c>
      <c r="N66" s="184" t="str">
        <f>'TABELA IIa'!N75</f>
        <v/>
      </c>
      <c r="O66" s="184">
        <f>'TABELA IIa'!O75</f>
        <v>0</v>
      </c>
      <c r="P66" s="184">
        <f>'TABELA IIa'!P75</f>
        <v>0</v>
      </c>
      <c r="Q66" s="184">
        <f>'TABELA IIa'!Q75</f>
        <v>0</v>
      </c>
      <c r="R66" s="184" t="str">
        <f>'TABELA IIa'!R75</f>
        <v/>
      </c>
      <c r="S66" s="184" t="str">
        <f>'TABELA IIa'!S75</f>
        <v/>
      </c>
      <c r="T66" s="184" t="str">
        <f>'TABELA IIa'!T75</f>
        <v/>
      </c>
      <c r="U66" s="184" t="str">
        <f>'TABELA IIa'!U75</f>
        <v/>
      </c>
      <c r="V66" s="184" t="str">
        <f>'TABELA IIa'!V75</f>
        <v/>
      </c>
      <c r="W66" s="184" t="e">
        <f>'TABELA IIa'!#REF!</f>
        <v>#REF!</v>
      </c>
      <c r="X66" s="184" t="e">
        <f>'TABELA IIa'!#REF!</f>
        <v>#REF!</v>
      </c>
      <c r="Y66" s="184" t="e">
        <f>'TABELA IIa'!#REF!</f>
        <v>#REF!</v>
      </c>
      <c r="Z66" s="184" t="e">
        <f>'TABELA IIa'!#REF!</f>
        <v>#REF!</v>
      </c>
      <c r="AA66" s="184" t="e">
        <f>'TABELA IIa'!#REF!</f>
        <v>#REF!</v>
      </c>
      <c r="AB66" s="184" t="e">
        <f>'TABELA IIa'!#REF!</f>
        <v>#REF!</v>
      </c>
      <c r="AC66" s="184" t="e">
        <f>'TABELA IIa'!#REF!</f>
        <v>#REF!</v>
      </c>
      <c r="AD66" s="184" t="e">
        <f>'TABELA IIa'!#REF!</f>
        <v>#REF!</v>
      </c>
    </row>
    <row r="67" spans="1:30" s="179" customFormat="1" x14ac:dyDescent="0.2">
      <c r="A67" s="184">
        <f>'TABELA I'!$K$2</f>
        <v>0</v>
      </c>
      <c r="B67" s="184">
        <f>'TABELA I'!$K$1</f>
        <v>2025</v>
      </c>
      <c r="C67" s="184" t="str">
        <f t="shared" ref="C67:F67" si="64">C66</f>
        <v/>
      </c>
      <c r="D67" s="184">
        <f t="shared" si="64"/>
        <v>0</v>
      </c>
      <c r="E67" s="184" t="str">
        <f t="shared" si="64"/>
        <v/>
      </c>
      <c r="F67" s="184" t="str">
        <f t="shared" si="64"/>
        <v>Nije ocijenjen</v>
      </c>
      <c r="G67" s="184" t="str">
        <f>'TABELA IIa'!G76</f>
        <v>KTRZ, KTPO, KTO, KTK</v>
      </c>
      <c r="H67" s="184">
        <f>'TABELA IIa'!H76</f>
        <v>0</v>
      </c>
      <c r="I67" s="184">
        <f>'TABELA IIa'!I76</f>
        <v>0</v>
      </c>
      <c r="J67" s="184">
        <f>'TABELA IIa'!J76</f>
        <v>0</v>
      </c>
      <c r="K67" s="184">
        <f>'TABELA IIa'!K76</f>
        <v>0</v>
      </c>
      <c r="L67" s="184">
        <f>'TABELA IIa'!L76</f>
        <v>0</v>
      </c>
      <c r="M67" s="184">
        <f>'TABELA IIa'!M76</f>
        <v>0</v>
      </c>
      <c r="N67" s="184" t="e">
        <f>'TABELA IIa'!N76</f>
        <v>#REF!</v>
      </c>
      <c r="O67" s="184">
        <f>'TABELA IIa'!O76</f>
        <v>0</v>
      </c>
      <c r="P67" s="184">
        <f>'TABELA IIa'!P76</f>
        <v>0</v>
      </c>
      <c r="Q67" s="184">
        <f>'TABELA IIa'!Q76</f>
        <v>0</v>
      </c>
      <c r="R67" s="184" t="str">
        <f>'TABELA IIa'!R76</f>
        <v/>
      </c>
      <c r="S67" s="184" t="str">
        <f>'TABELA IIa'!S76</f>
        <v/>
      </c>
      <c r="T67" s="184" t="str">
        <f>'TABELA IIa'!T76</f>
        <v/>
      </c>
      <c r="U67" s="184" t="str">
        <f t="shared" ref="U67:AD67" si="65">U66</f>
        <v/>
      </c>
      <c r="V67" s="184" t="str">
        <f t="shared" si="65"/>
        <v/>
      </c>
      <c r="W67" s="184" t="e">
        <f t="shared" si="65"/>
        <v>#REF!</v>
      </c>
      <c r="X67" s="184" t="e">
        <f t="shared" si="65"/>
        <v>#REF!</v>
      </c>
      <c r="Y67" s="184" t="e">
        <f t="shared" si="65"/>
        <v>#REF!</v>
      </c>
      <c r="Z67" s="184" t="e">
        <f t="shared" si="65"/>
        <v>#REF!</v>
      </c>
      <c r="AA67" s="184" t="e">
        <f t="shared" si="65"/>
        <v>#REF!</v>
      </c>
      <c r="AB67" s="184" t="e">
        <f t="shared" si="65"/>
        <v>#REF!</v>
      </c>
      <c r="AC67" s="184" t="e">
        <f t="shared" si="65"/>
        <v>#REF!</v>
      </c>
      <c r="AD67" s="184" t="e">
        <f t="shared" si="65"/>
        <v>#REF!</v>
      </c>
    </row>
    <row r="68" spans="1:30" s="179" customFormat="1" x14ac:dyDescent="0.2">
      <c r="A68" s="184">
        <f>'TABELA I'!$K$2</f>
        <v>0</v>
      </c>
      <c r="B68" s="184">
        <f>'TABELA I'!$K$1</f>
        <v>2025</v>
      </c>
      <c r="C68" s="184" t="str">
        <f>'TABELA IIa'!C77</f>
        <v/>
      </c>
      <c r="D68" s="184">
        <f>'TABELA IIa'!D77</f>
        <v>0</v>
      </c>
      <c r="E68" s="184" t="str">
        <f>'TABELA IIa'!E77</f>
        <v/>
      </c>
      <c r="F68" s="184" t="str">
        <f>'TABELA IIa'!F77</f>
        <v>Nije ocijenjen</v>
      </c>
      <c r="G68" s="184" t="str">
        <f>'TABELA IIa'!G77</f>
        <v>KT i KTM</v>
      </c>
      <c r="H68" s="184">
        <f>'TABELA IIa'!H77</f>
        <v>0</v>
      </c>
      <c r="I68" s="184">
        <f>'TABELA IIa'!I77</f>
        <v>0</v>
      </c>
      <c r="J68" s="184">
        <f>'TABELA IIa'!J77</f>
        <v>0</v>
      </c>
      <c r="K68" s="184">
        <f>'TABELA IIa'!K77</f>
        <v>0</v>
      </c>
      <c r="L68" s="184" t="str">
        <f>'TABELA IIa'!L77</f>
        <v/>
      </c>
      <c r="M68" s="184" t="str">
        <f>'TABELA IIa'!M77</f>
        <v/>
      </c>
      <c r="N68" s="184" t="str">
        <f>'TABELA IIa'!N77</f>
        <v/>
      </c>
      <c r="O68" s="184">
        <f>'TABELA IIa'!O77</f>
        <v>0</v>
      </c>
      <c r="P68" s="184">
        <f>'TABELA IIa'!P77</f>
        <v>0</v>
      </c>
      <c r="Q68" s="184">
        <f>'TABELA IIa'!Q77</f>
        <v>0</v>
      </c>
      <c r="R68" s="184" t="str">
        <f>'TABELA IIa'!R77</f>
        <v/>
      </c>
      <c r="S68" s="184" t="str">
        <f>'TABELA IIa'!S77</f>
        <v/>
      </c>
      <c r="T68" s="184" t="str">
        <f>'TABELA IIa'!T77</f>
        <v/>
      </c>
      <c r="U68" s="184" t="str">
        <f>'TABELA IIa'!U77</f>
        <v/>
      </c>
      <c r="V68" s="184" t="str">
        <f>'TABELA IIa'!V77</f>
        <v/>
      </c>
      <c r="W68" s="184" t="e">
        <f>'TABELA IIa'!#REF!</f>
        <v>#REF!</v>
      </c>
      <c r="X68" s="184" t="e">
        <f>'TABELA IIa'!#REF!</f>
        <v>#REF!</v>
      </c>
      <c r="Y68" s="184" t="e">
        <f>'TABELA IIa'!#REF!</f>
        <v>#REF!</v>
      </c>
      <c r="Z68" s="184" t="e">
        <f>'TABELA IIa'!#REF!</f>
        <v>#REF!</v>
      </c>
      <c r="AA68" s="184" t="e">
        <f>'TABELA IIa'!#REF!</f>
        <v>#REF!</v>
      </c>
      <c r="AB68" s="184" t="e">
        <f>'TABELA IIa'!#REF!</f>
        <v>#REF!</v>
      </c>
      <c r="AC68" s="184" t="e">
        <f>'TABELA IIa'!#REF!</f>
        <v>#REF!</v>
      </c>
      <c r="AD68" s="184" t="e">
        <f>'TABELA IIa'!#REF!</f>
        <v>#REF!</v>
      </c>
    </row>
    <row r="69" spans="1:30" s="179" customFormat="1" x14ac:dyDescent="0.2">
      <c r="A69" s="184">
        <f>'TABELA I'!$K$2</f>
        <v>0</v>
      </c>
      <c r="B69" s="184">
        <f>'TABELA I'!$K$1</f>
        <v>2025</v>
      </c>
      <c r="C69" s="184" t="str">
        <f t="shared" ref="C69:F69" si="66">C68</f>
        <v/>
      </c>
      <c r="D69" s="184">
        <f t="shared" si="66"/>
        <v>0</v>
      </c>
      <c r="E69" s="184" t="str">
        <f t="shared" si="66"/>
        <v/>
      </c>
      <c r="F69" s="184" t="str">
        <f t="shared" si="66"/>
        <v>Nije ocijenjen</v>
      </c>
      <c r="G69" s="184" t="str">
        <f>'TABELA IIa'!G78</f>
        <v>KTRZ, KTPO, KTO, KTK</v>
      </c>
      <c r="H69" s="184">
        <f>'TABELA IIa'!H78</f>
        <v>0</v>
      </c>
      <c r="I69" s="184">
        <f>'TABELA IIa'!I78</f>
        <v>0</v>
      </c>
      <c r="J69" s="184">
        <f>'TABELA IIa'!J78</f>
        <v>0</v>
      </c>
      <c r="K69" s="184">
        <f>'TABELA IIa'!K78</f>
        <v>0</v>
      </c>
      <c r="L69" s="184">
        <f>'TABELA IIa'!L78</f>
        <v>0</v>
      </c>
      <c r="M69" s="184">
        <f>'TABELA IIa'!M78</f>
        <v>0</v>
      </c>
      <c r="N69" s="184" t="e">
        <f>'TABELA IIa'!N78</f>
        <v>#REF!</v>
      </c>
      <c r="O69" s="184">
        <f>'TABELA IIa'!O78</f>
        <v>0</v>
      </c>
      <c r="P69" s="184">
        <f>'TABELA IIa'!P78</f>
        <v>0</v>
      </c>
      <c r="Q69" s="184">
        <f>'TABELA IIa'!Q78</f>
        <v>0</v>
      </c>
      <c r="R69" s="184" t="str">
        <f>'TABELA IIa'!R78</f>
        <v/>
      </c>
      <c r="S69" s="184" t="str">
        <f>'TABELA IIa'!S78</f>
        <v/>
      </c>
      <c r="T69" s="184" t="str">
        <f>'TABELA IIa'!T78</f>
        <v/>
      </c>
      <c r="U69" s="184" t="str">
        <f t="shared" ref="U69:AD69" si="67">U68</f>
        <v/>
      </c>
      <c r="V69" s="184" t="str">
        <f t="shared" si="67"/>
        <v/>
      </c>
      <c r="W69" s="184" t="e">
        <f t="shared" si="67"/>
        <v>#REF!</v>
      </c>
      <c r="X69" s="184" t="e">
        <f t="shared" si="67"/>
        <v>#REF!</v>
      </c>
      <c r="Y69" s="184" t="e">
        <f t="shared" si="67"/>
        <v>#REF!</v>
      </c>
      <c r="Z69" s="184" t="e">
        <f t="shared" si="67"/>
        <v>#REF!</v>
      </c>
      <c r="AA69" s="184" t="e">
        <f t="shared" si="67"/>
        <v>#REF!</v>
      </c>
      <c r="AB69" s="184" t="e">
        <f t="shared" si="67"/>
        <v>#REF!</v>
      </c>
      <c r="AC69" s="184" t="e">
        <f t="shared" si="67"/>
        <v>#REF!</v>
      </c>
      <c r="AD69" s="184" t="e">
        <f t="shared" si="67"/>
        <v>#REF!</v>
      </c>
    </row>
    <row r="70" spans="1:30" s="179" customFormat="1" x14ac:dyDescent="0.2">
      <c r="A70" s="184">
        <f>'TABELA I'!$K$2</f>
        <v>0</v>
      </c>
      <c r="B70" s="184">
        <f>'TABELA I'!$K$1</f>
        <v>2025</v>
      </c>
      <c r="C70" s="184" t="str">
        <f>'TABELA IIa'!C79</f>
        <v/>
      </c>
      <c r="D70" s="184">
        <f>'TABELA IIa'!D79</f>
        <v>0</v>
      </c>
      <c r="E70" s="184" t="str">
        <f>'TABELA IIa'!E79</f>
        <v/>
      </c>
      <c r="F70" s="184" t="str">
        <f>'TABELA IIa'!F79</f>
        <v>Nije ocijenjen</v>
      </c>
      <c r="G70" s="184" t="str">
        <f>'TABELA IIa'!G79</f>
        <v>KT i KTM</v>
      </c>
      <c r="H70" s="184">
        <f>'TABELA IIa'!H79</f>
        <v>0</v>
      </c>
      <c r="I70" s="184">
        <f>'TABELA IIa'!I79</f>
        <v>0</v>
      </c>
      <c r="J70" s="184">
        <f>'TABELA IIa'!J79</f>
        <v>0</v>
      </c>
      <c r="K70" s="184">
        <f>'TABELA IIa'!K79</f>
        <v>0</v>
      </c>
      <c r="L70" s="184" t="str">
        <f>'TABELA IIa'!L79</f>
        <v/>
      </c>
      <c r="M70" s="184" t="str">
        <f>'TABELA IIa'!M79</f>
        <v/>
      </c>
      <c r="N70" s="184" t="str">
        <f>'TABELA IIa'!N79</f>
        <v/>
      </c>
      <c r="O70" s="184">
        <f>'TABELA IIa'!O79</f>
        <v>0</v>
      </c>
      <c r="P70" s="184">
        <f>'TABELA IIa'!P79</f>
        <v>0</v>
      </c>
      <c r="Q70" s="184">
        <f>'TABELA IIa'!Q79</f>
        <v>0</v>
      </c>
      <c r="R70" s="184" t="str">
        <f>'TABELA IIa'!R79</f>
        <v/>
      </c>
      <c r="S70" s="184" t="str">
        <f>'TABELA IIa'!S79</f>
        <v/>
      </c>
      <c r="T70" s="184" t="str">
        <f>'TABELA IIa'!T79</f>
        <v/>
      </c>
      <c r="U70" s="184" t="str">
        <f>'TABELA IIa'!U79</f>
        <v/>
      </c>
      <c r="V70" s="184" t="str">
        <f>'TABELA IIa'!V79</f>
        <v/>
      </c>
      <c r="W70" s="184" t="e">
        <f>'TABELA IIa'!#REF!</f>
        <v>#REF!</v>
      </c>
      <c r="X70" s="184" t="e">
        <f>'TABELA IIa'!#REF!</f>
        <v>#REF!</v>
      </c>
      <c r="Y70" s="184" t="e">
        <f>'TABELA IIa'!#REF!</f>
        <v>#REF!</v>
      </c>
      <c r="Z70" s="184" t="e">
        <f>'TABELA IIa'!#REF!</f>
        <v>#REF!</v>
      </c>
      <c r="AA70" s="184" t="e">
        <f>'TABELA IIa'!#REF!</f>
        <v>#REF!</v>
      </c>
      <c r="AB70" s="184" t="e">
        <f>'TABELA IIa'!#REF!</f>
        <v>#REF!</v>
      </c>
      <c r="AC70" s="184" t="e">
        <f>'TABELA IIa'!#REF!</f>
        <v>#REF!</v>
      </c>
      <c r="AD70" s="184" t="e">
        <f>'TABELA IIa'!#REF!</f>
        <v>#REF!</v>
      </c>
    </row>
    <row r="71" spans="1:30" s="179" customFormat="1" x14ac:dyDescent="0.2">
      <c r="A71" s="184">
        <f>'TABELA I'!$K$2</f>
        <v>0</v>
      </c>
      <c r="B71" s="184">
        <f>'TABELA I'!$K$1</f>
        <v>2025</v>
      </c>
      <c r="C71" s="184" t="str">
        <f t="shared" ref="C71:F71" si="68">C70</f>
        <v/>
      </c>
      <c r="D71" s="184">
        <f t="shared" si="68"/>
        <v>0</v>
      </c>
      <c r="E71" s="184" t="str">
        <f t="shared" si="68"/>
        <v/>
      </c>
      <c r="F71" s="184" t="str">
        <f t="shared" si="68"/>
        <v>Nije ocijenjen</v>
      </c>
      <c r="G71" s="184" t="str">
        <f>'TABELA IIa'!G80</f>
        <v>KTRZ, KTPO, KTO, KTK</v>
      </c>
      <c r="H71" s="184">
        <f>'TABELA IIa'!H80</f>
        <v>0</v>
      </c>
      <c r="I71" s="184">
        <f>'TABELA IIa'!I80</f>
        <v>0</v>
      </c>
      <c r="J71" s="184">
        <f>'TABELA IIa'!J80</f>
        <v>0</v>
      </c>
      <c r="K71" s="184">
        <f>'TABELA IIa'!K80</f>
        <v>0</v>
      </c>
      <c r="L71" s="184">
        <f>'TABELA IIa'!L80</f>
        <v>0</v>
      </c>
      <c r="M71" s="184">
        <f>'TABELA IIa'!M80</f>
        <v>0</v>
      </c>
      <c r="N71" s="184" t="e">
        <f>'TABELA IIa'!N80</f>
        <v>#REF!</v>
      </c>
      <c r="O71" s="184">
        <f>'TABELA IIa'!O80</f>
        <v>0</v>
      </c>
      <c r="P71" s="184">
        <f>'TABELA IIa'!P80</f>
        <v>0</v>
      </c>
      <c r="Q71" s="184">
        <f>'TABELA IIa'!Q80</f>
        <v>0</v>
      </c>
      <c r="R71" s="184" t="str">
        <f>'TABELA IIa'!R80</f>
        <v/>
      </c>
      <c r="S71" s="184" t="str">
        <f>'TABELA IIa'!S80</f>
        <v/>
      </c>
      <c r="T71" s="184" t="str">
        <f>'TABELA IIa'!T80</f>
        <v/>
      </c>
      <c r="U71" s="184" t="str">
        <f t="shared" ref="U71:AD71" si="69">U70</f>
        <v/>
      </c>
      <c r="V71" s="184" t="str">
        <f t="shared" si="69"/>
        <v/>
      </c>
      <c r="W71" s="184" t="e">
        <f t="shared" si="69"/>
        <v>#REF!</v>
      </c>
      <c r="X71" s="184" t="e">
        <f t="shared" si="69"/>
        <v>#REF!</v>
      </c>
      <c r="Y71" s="184" t="e">
        <f t="shared" si="69"/>
        <v>#REF!</v>
      </c>
      <c r="Z71" s="184" t="e">
        <f t="shared" si="69"/>
        <v>#REF!</v>
      </c>
      <c r="AA71" s="184" t="e">
        <f t="shared" si="69"/>
        <v>#REF!</v>
      </c>
      <c r="AB71" s="184" t="e">
        <f t="shared" si="69"/>
        <v>#REF!</v>
      </c>
      <c r="AC71" s="184" t="e">
        <f t="shared" si="69"/>
        <v>#REF!</v>
      </c>
      <c r="AD71" s="184" t="e">
        <f t="shared" si="69"/>
        <v>#REF!</v>
      </c>
    </row>
    <row r="72" spans="1:30" s="179" customFormat="1" x14ac:dyDescent="0.2">
      <c r="A72" s="184">
        <f>'TABELA I'!$K$2</f>
        <v>0</v>
      </c>
      <c r="B72" s="184">
        <f>'TABELA I'!$K$1</f>
        <v>2025</v>
      </c>
      <c r="C72" s="184" t="str">
        <f>'TABELA IIa'!C81</f>
        <v/>
      </c>
      <c r="D72" s="184">
        <f>'TABELA IIa'!D81</f>
        <v>0</v>
      </c>
      <c r="E72" s="184" t="str">
        <f>'TABELA IIa'!E81</f>
        <v/>
      </c>
      <c r="F72" s="184" t="str">
        <f>'TABELA IIa'!F81</f>
        <v>Nije ocijenjen</v>
      </c>
      <c r="G72" s="184" t="str">
        <f>'TABELA IIa'!G81</f>
        <v>KT i KTM</v>
      </c>
      <c r="H72" s="184">
        <f>'TABELA IIa'!H81</f>
        <v>0</v>
      </c>
      <c r="I72" s="184">
        <f>'TABELA IIa'!I81</f>
        <v>0</v>
      </c>
      <c r="J72" s="184">
        <f>'TABELA IIa'!J81</f>
        <v>0</v>
      </c>
      <c r="K72" s="184">
        <f>'TABELA IIa'!K81</f>
        <v>0</v>
      </c>
      <c r="L72" s="184" t="str">
        <f>'TABELA IIa'!L81</f>
        <v/>
      </c>
      <c r="M72" s="184" t="str">
        <f>'TABELA IIa'!M81</f>
        <v/>
      </c>
      <c r="N72" s="184" t="str">
        <f>'TABELA IIa'!N81</f>
        <v/>
      </c>
      <c r="O72" s="184">
        <f>'TABELA IIa'!O81</f>
        <v>0</v>
      </c>
      <c r="P72" s="184">
        <f>'TABELA IIa'!P81</f>
        <v>0</v>
      </c>
      <c r="Q72" s="184">
        <f>'TABELA IIa'!Q81</f>
        <v>0</v>
      </c>
      <c r="R72" s="184" t="str">
        <f>'TABELA IIa'!R81</f>
        <v/>
      </c>
      <c r="S72" s="184" t="str">
        <f>'TABELA IIa'!S81</f>
        <v/>
      </c>
      <c r="T72" s="184" t="str">
        <f>'TABELA IIa'!T81</f>
        <v/>
      </c>
      <c r="U72" s="184" t="str">
        <f>'TABELA IIa'!U81</f>
        <v/>
      </c>
      <c r="V72" s="184" t="str">
        <f>'TABELA IIa'!V81</f>
        <v/>
      </c>
      <c r="W72" s="184" t="e">
        <f>'TABELA IIa'!#REF!</f>
        <v>#REF!</v>
      </c>
      <c r="X72" s="184" t="e">
        <f>'TABELA IIa'!#REF!</f>
        <v>#REF!</v>
      </c>
      <c r="Y72" s="184" t="e">
        <f>'TABELA IIa'!#REF!</f>
        <v>#REF!</v>
      </c>
      <c r="Z72" s="184" t="e">
        <f>'TABELA IIa'!#REF!</f>
        <v>#REF!</v>
      </c>
      <c r="AA72" s="184" t="e">
        <f>'TABELA IIa'!#REF!</f>
        <v>#REF!</v>
      </c>
      <c r="AB72" s="184" t="e">
        <f>'TABELA IIa'!#REF!</f>
        <v>#REF!</v>
      </c>
      <c r="AC72" s="184" t="e">
        <f>'TABELA IIa'!#REF!</f>
        <v>#REF!</v>
      </c>
      <c r="AD72" s="184" t="e">
        <f>'TABELA IIa'!#REF!</f>
        <v>#REF!</v>
      </c>
    </row>
    <row r="73" spans="1:30" s="179" customFormat="1" x14ac:dyDescent="0.2">
      <c r="A73" s="184">
        <f>'TABELA I'!$K$2</f>
        <v>0</v>
      </c>
      <c r="B73" s="184">
        <f>'TABELA I'!$K$1</f>
        <v>2025</v>
      </c>
      <c r="C73" s="184" t="str">
        <f t="shared" ref="C73:F73" si="70">C72</f>
        <v/>
      </c>
      <c r="D73" s="184">
        <f t="shared" si="70"/>
        <v>0</v>
      </c>
      <c r="E73" s="184" t="str">
        <f t="shared" si="70"/>
        <v/>
      </c>
      <c r="F73" s="184" t="str">
        <f t="shared" si="70"/>
        <v>Nije ocijenjen</v>
      </c>
      <c r="G73" s="184" t="str">
        <f>'TABELA IIa'!G82</f>
        <v>KTRZ, KTPO, KTO, KTK</v>
      </c>
      <c r="H73" s="184">
        <f>'TABELA IIa'!H82</f>
        <v>0</v>
      </c>
      <c r="I73" s="184">
        <f>'TABELA IIa'!I82</f>
        <v>0</v>
      </c>
      <c r="J73" s="184">
        <f>'TABELA IIa'!J82</f>
        <v>0</v>
      </c>
      <c r="K73" s="184">
        <f>'TABELA IIa'!K82</f>
        <v>0</v>
      </c>
      <c r="L73" s="184">
        <f>'TABELA IIa'!L82</f>
        <v>0</v>
      </c>
      <c r="M73" s="184">
        <f>'TABELA IIa'!M82</f>
        <v>0</v>
      </c>
      <c r="N73" s="184" t="e">
        <f>'TABELA IIa'!N82</f>
        <v>#REF!</v>
      </c>
      <c r="O73" s="184">
        <f>'TABELA IIa'!O82</f>
        <v>0</v>
      </c>
      <c r="P73" s="184">
        <f>'TABELA IIa'!P82</f>
        <v>0</v>
      </c>
      <c r="Q73" s="184">
        <f>'TABELA IIa'!Q82</f>
        <v>0</v>
      </c>
      <c r="R73" s="184" t="str">
        <f>'TABELA IIa'!R82</f>
        <v/>
      </c>
      <c r="S73" s="184" t="str">
        <f>'TABELA IIa'!S82</f>
        <v/>
      </c>
      <c r="T73" s="184" t="str">
        <f>'TABELA IIa'!T82</f>
        <v/>
      </c>
      <c r="U73" s="184" t="str">
        <f t="shared" ref="U73:AD73" si="71">U72</f>
        <v/>
      </c>
      <c r="V73" s="184" t="str">
        <f t="shared" si="71"/>
        <v/>
      </c>
      <c r="W73" s="184" t="e">
        <f t="shared" si="71"/>
        <v>#REF!</v>
      </c>
      <c r="X73" s="184" t="e">
        <f t="shared" si="71"/>
        <v>#REF!</v>
      </c>
      <c r="Y73" s="184" t="e">
        <f t="shared" si="71"/>
        <v>#REF!</v>
      </c>
      <c r="Z73" s="184" t="e">
        <f t="shared" si="71"/>
        <v>#REF!</v>
      </c>
      <c r="AA73" s="184" t="e">
        <f t="shared" si="71"/>
        <v>#REF!</v>
      </c>
      <c r="AB73" s="184" t="e">
        <f t="shared" si="71"/>
        <v>#REF!</v>
      </c>
      <c r="AC73" s="184" t="e">
        <f t="shared" si="71"/>
        <v>#REF!</v>
      </c>
      <c r="AD73" s="184" t="e">
        <f t="shared" si="71"/>
        <v>#REF!</v>
      </c>
    </row>
    <row r="74" spans="1:30" s="179" customFormat="1" x14ac:dyDescent="0.2">
      <c r="A74" s="184">
        <f>'TABELA I'!$K$2</f>
        <v>0</v>
      </c>
      <c r="B74" s="184">
        <f>'TABELA I'!$K$1</f>
        <v>2025</v>
      </c>
      <c r="C74" s="184" t="str">
        <f>'TABELA IIa'!C83</f>
        <v/>
      </c>
      <c r="D74" s="184">
        <f>'TABELA IIa'!D83</f>
        <v>0</v>
      </c>
      <c r="E74" s="184" t="str">
        <f>'TABELA IIa'!E83</f>
        <v/>
      </c>
      <c r="F74" s="184" t="str">
        <f>'TABELA IIa'!F83</f>
        <v>Nije ocijenjen</v>
      </c>
      <c r="G74" s="184" t="str">
        <f>'TABELA IIa'!G83</f>
        <v>KT i KTM</v>
      </c>
      <c r="H74" s="184">
        <f>'TABELA IIa'!H83</f>
        <v>0</v>
      </c>
      <c r="I74" s="184">
        <f>'TABELA IIa'!I83</f>
        <v>0</v>
      </c>
      <c r="J74" s="184">
        <f>'TABELA IIa'!J83</f>
        <v>0</v>
      </c>
      <c r="K74" s="184">
        <f>'TABELA IIa'!K83</f>
        <v>0</v>
      </c>
      <c r="L74" s="184" t="str">
        <f>'TABELA IIa'!L83</f>
        <v/>
      </c>
      <c r="M74" s="184" t="str">
        <f>'TABELA IIa'!M83</f>
        <v/>
      </c>
      <c r="N74" s="184" t="str">
        <f>'TABELA IIa'!N83</f>
        <v/>
      </c>
      <c r="O74" s="184">
        <f>'TABELA IIa'!O83</f>
        <v>0</v>
      </c>
      <c r="P74" s="184">
        <f>'TABELA IIa'!P83</f>
        <v>0</v>
      </c>
      <c r="Q74" s="184">
        <f>'TABELA IIa'!Q83</f>
        <v>0</v>
      </c>
      <c r="R74" s="184" t="str">
        <f>'TABELA IIa'!R83</f>
        <v/>
      </c>
      <c r="S74" s="184" t="str">
        <f>'TABELA IIa'!S83</f>
        <v/>
      </c>
      <c r="T74" s="184" t="str">
        <f>'TABELA IIa'!T83</f>
        <v/>
      </c>
      <c r="U74" s="184" t="str">
        <f>'TABELA IIa'!U83</f>
        <v/>
      </c>
      <c r="V74" s="184" t="str">
        <f>'TABELA IIa'!V83</f>
        <v/>
      </c>
      <c r="W74" s="184" t="e">
        <f>'TABELA IIa'!#REF!</f>
        <v>#REF!</v>
      </c>
      <c r="X74" s="184" t="e">
        <f>'TABELA IIa'!#REF!</f>
        <v>#REF!</v>
      </c>
      <c r="Y74" s="184" t="e">
        <f>'TABELA IIa'!#REF!</f>
        <v>#REF!</v>
      </c>
      <c r="Z74" s="184" t="e">
        <f>'TABELA IIa'!#REF!</f>
        <v>#REF!</v>
      </c>
      <c r="AA74" s="184" t="e">
        <f>'TABELA IIa'!#REF!</f>
        <v>#REF!</v>
      </c>
      <c r="AB74" s="184" t="e">
        <f>'TABELA IIa'!#REF!</f>
        <v>#REF!</v>
      </c>
      <c r="AC74" s="184" t="e">
        <f>'TABELA IIa'!#REF!</f>
        <v>#REF!</v>
      </c>
      <c r="AD74" s="184" t="e">
        <f>'TABELA IIa'!#REF!</f>
        <v>#REF!</v>
      </c>
    </row>
    <row r="75" spans="1:30" s="179" customFormat="1" x14ac:dyDescent="0.2">
      <c r="A75" s="184">
        <f>'TABELA I'!$K$2</f>
        <v>0</v>
      </c>
      <c r="B75" s="184">
        <f>'TABELA I'!$K$1</f>
        <v>2025</v>
      </c>
      <c r="C75" s="184" t="str">
        <f t="shared" ref="C75:F75" si="72">C74</f>
        <v/>
      </c>
      <c r="D75" s="184">
        <f t="shared" si="72"/>
        <v>0</v>
      </c>
      <c r="E75" s="184" t="str">
        <f t="shared" si="72"/>
        <v/>
      </c>
      <c r="F75" s="184" t="str">
        <f t="shared" si="72"/>
        <v>Nije ocijenjen</v>
      </c>
      <c r="G75" s="184" t="str">
        <f>'TABELA IIa'!G84</f>
        <v>KTRZ, KTPO, KTO, KTK</v>
      </c>
      <c r="H75" s="184">
        <f>'TABELA IIa'!H84</f>
        <v>0</v>
      </c>
      <c r="I75" s="184">
        <f>'TABELA IIa'!I84</f>
        <v>0</v>
      </c>
      <c r="J75" s="184">
        <f>'TABELA IIa'!J84</f>
        <v>0</v>
      </c>
      <c r="K75" s="184">
        <f>'TABELA IIa'!K84</f>
        <v>0</v>
      </c>
      <c r="L75" s="184">
        <f>'TABELA IIa'!L84</f>
        <v>0</v>
      </c>
      <c r="M75" s="184">
        <f>'TABELA IIa'!M84</f>
        <v>0</v>
      </c>
      <c r="N75" s="184" t="e">
        <f>'TABELA IIa'!N84</f>
        <v>#REF!</v>
      </c>
      <c r="O75" s="184">
        <f>'TABELA IIa'!O84</f>
        <v>0</v>
      </c>
      <c r="P75" s="184">
        <f>'TABELA IIa'!P84</f>
        <v>0</v>
      </c>
      <c r="Q75" s="184">
        <f>'TABELA IIa'!Q84</f>
        <v>0</v>
      </c>
      <c r="R75" s="184" t="str">
        <f>'TABELA IIa'!R84</f>
        <v/>
      </c>
      <c r="S75" s="184" t="str">
        <f>'TABELA IIa'!S84</f>
        <v/>
      </c>
      <c r="T75" s="184" t="str">
        <f>'TABELA IIa'!T84</f>
        <v/>
      </c>
      <c r="U75" s="184" t="str">
        <f t="shared" ref="U75:AD75" si="73">U74</f>
        <v/>
      </c>
      <c r="V75" s="184" t="str">
        <f t="shared" si="73"/>
        <v/>
      </c>
      <c r="W75" s="184" t="e">
        <f t="shared" si="73"/>
        <v>#REF!</v>
      </c>
      <c r="X75" s="184" t="e">
        <f t="shared" si="73"/>
        <v>#REF!</v>
      </c>
      <c r="Y75" s="184" t="e">
        <f t="shared" si="73"/>
        <v>#REF!</v>
      </c>
      <c r="Z75" s="184" t="e">
        <f t="shared" si="73"/>
        <v>#REF!</v>
      </c>
      <c r="AA75" s="184" t="e">
        <f t="shared" si="73"/>
        <v>#REF!</v>
      </c>
      <c r="AB75" s="184" t="e">
        <f t="shared" si="73"/>
        <v>#REF!</v>
      </c>
      <c r="AC75" s="184" t="e">
        <f t="shared" si="73"/>
        <v>#REF!</v>
      </c>
      <c r="AD75" s="184" t="e">
        <f t="shared" si="73"/>
        <v>#REF!</v>
      </c>
    </row>
    <row r="76" spans="1:30" s="179" customFormat="1" x14ac:dyDescent="0.2">
      <c r="A76" s="184">
        <f>'TABELA I'!$K$2</f>
        <v>0</v>
      </c>
      <c r="B76" s="184">
        <f>'TABELA I'!$K$1</f>
        <v>2025</v>
      </c>
      <c r="C76" s="184" t="str">
        <f>'TABELA IIa'!C85</f>
        <v/>
      </c>
      <c r="D76" s="184">
        <f>'TABELA IIa'!D85</f>
        <v>0</v>
      </c>
      <c r="E76" s="184" t="str">
        <f>'TABELA IIa'!E85</f>
        <v/>
      </c>
      <c r="F76" s="184" t="str">
        <f>'TABELA IIa'!F85</f>
        <v>Nije ocijenjen</v>
      </c>
      <c r="G76" s="184" t="str">
        <f>'TABELA IIa'!G85</f>
        <v>KT i KTM</v>
      </c>
      <c r="H76" s="184">
        <f>'TABELA IIa'!H85</f>
        <v>0</v>
      </c>
      <c r="I76" s="184">
        <f>'TABELA IIa'!I85</f>
        <v>0</v>
      </c>
      <c r="J76" s="184">
        <f>'TABELA IIa'!J85</f>
        <v>0</v>
      </c>
      <c r="K76" s="184">
        <f>'TABELA IIa'!K85</f>
        <v>0</v>
      </c>
      <c r="L76" s="184" t="str">
        <f>'TABELA IIa'!L85</f>
        <v/>
      </c>
      <c r="M76" s="184" t="str">
        <f>'TABELA IIa'!M85</f>
        <v/>
      </c>
      <c r="N76" s="184" t="str">
        <f>'TABELA IIa'!N85</f>
        <v/>
      </c>
      <c r="O76" s="184">
        <f>'TABELA IIa'!O85</f>
        <v>0</v>
      </c>
      <c r="P76" s="184">
        <f>'TABELA IIa'!P85</f>
        <v>0</v>
      </c>
      <c r="Q76" s="184">
        <f>'TABELA IIa'!Q85</f>
        <v>0</v>
      </c>
      <c r="R76" s="184" t="str">
        <f>'TABELA IIa'!R85</f>
        <v/>
      </c>
      <c r="S76" s="184" t="str">
        <f>'TABELA IIa'!S85</f>
        <v/>
      </c>
      <c r="T76" s="184" t="str">
        <f>'TABELA IIa'!T85</f>
        <v/>
      </c>
      <c r="U76" s="184" t="str">
        <f>'TABELA IIa'!U85</f>
        <v/>
      </c>
      <c r="V76" s="184" t="str">
        <f>'TABELA IIa'!V85</f>
        <v/>
      </c>
      <c r="W76" s="184" t="e">
        <f>'TABELA IIa'!#REF!</f>
        <v>#REF!</v>
      </c>
      <c r="X76" s="184" t="e">
        <f>'TABELA IIa'!#REF!</f>
        <v>#REF!</v>
      </c>
      <c r="Y76" s="184" t="e">
        <f>'TABELA IIa'!#REF!</f>
        <v>#REF!</v>
      </c>
      <c r="Z76" s="184" t="e">
        <f>'TABELA IIa'!#REF!</f>
        <v>#REF!</v>
      </c>
      <c r="AA76" s="184" t="e">
        <f>'TABELA IIa'!#REF!</f>
        <v>#REF!</v>
      </c>
      <c r="AB76" s="184" t="e">
        <f>'TABELA IIa'!#REF!</f>
        <v>#REF!</v>
      </c>
      <c r="AC76" s="184" t="e">
        <f>'TABELA IIa'!#REF!</f>
        <v>#REF!</v>
      </c>
      <c r="AD76" s="184" t="e">
        <f>'TABELA IIa'!#REF!</f>
        <v>#REF!</v>
      </c>
    </row>
    <row r="77" spans="1:30" s="179" customFormat="1" x14ac:dyDescent="0.2">
      <c r="A77" s="184">
        <f>'TABELA I'!$K$2</f>
        <v>0</v>
      </c>
      <c r="B77" s="184">
        <f>'TABELA I'!$K$1</f>
        <v>2025</v>
      </c>
      <c r="C77" s="184" t="str">
        <f t="shared" ref="C77:F77" si="74">C76</f>
        <v/>
      </c>
      <c r="D77" s="184">
        <f t="shared" si="74"/>
        <v>0</v>
      </c>
      <c r="E77" s="184" t="str">
        <f t="shared" si="74"/>
        <v/>
      </c>
      <c r="F77" s="184" t="str">
        <f t="shared" si="74"/>
        <v>Nije ocijenjen</v>
      </c>
      <c r="G77" s="184" t="str">
        <f>'TABELA IIa'!G86</f>
        <v>KTRZ, KTPO, KTO, KTK</v>
      </c>
      <c r="H77" s="184">
        <f>'TABELA IIa'!H86</f>
        <v>0</v>
      </c>
      <c r="I77" s="184">
        <f>'TABELA IIa'!I86</f>
        <v>0</v>
      </c>
      <c r="J77" s="184">
        <f>'TABELA IIa'!J86</f>
        <v>0</v>
      </c>
      <c r="K77" s="184">
        <f>'TABELA IIa'!K86</f>
        <v>0</v>
      </c>
      <c r="L77" s="184">
        <f>'TABELA IIa'!L86</f>
        <v>0</v>
      </c>
      <c r="M77" s="184">
        <f>'TABELA IIa'!M86</f>
        <v>0</v>
      </c>
      <c r="N77" s="184" t="e">
        <f>'TABELA IIa'!N86</f>
        <v>#REF!</v>
      </c>
      <c r="O77" s="184">
        <f>'TABELA IIa'!O86</f>
        <v>0</v>
      </c>
      <c r="P77" s="184">
        <f>'TABELA IIa'!P86</f>
        <v>0</v>
      </c>
      <c r="Q77" s="184">
        <f>'TABELA IIa'!Q86</f>
        <v>0</v>
      </c>
      <c r="R77" s="184" t="str">
        <f>'TABELA IIa'!R86</f>
        <v/>
      </c>
      <c r="S77" s="184" t="str">
        <f>'TABELA IIa'!S86</f>
        <v/>
      </c>
      <c r="T77" s="184" t="str">
        <f>'TABELA IIa'!T86</f>
        <v/>
      </c>
      <c r="U77" s="184" t="str">
        <f t="shared" ref="U77:AD77" si="75">U76</f>
        <v/>
      </c>
      <c r="V77" s="184" t="str">
        <f t="shared" si="75"/>
        <v/>
      </c>
      <c r="W77" s="184" t="e">
        <f t="shared" si="75"/>
        <v>#REF!</v>
      </c>
      <c r="X77" s="184" t="e">
        <f t="shared" si="75"/>
        <v>#REF!</v>
      </c>
      <c r="Y77" s="184" t="e">
        <f t="shared" si="75"/>
        <v>#REF!</v>
      </c>
      <c r="Z77" s="184" t="e">
        <f t="shared" si="75"/>
        <v>#REF!</v>
      </c>
      <c r="AA77" s="184" t="e">
        <f t="shared" si="75"/>
        <v>#REF!</v>
      </c>
      <c r="AB77" s="184" t="e">
        <f t="shared" si="75"/>
        <v>#REF!</v>
      </c>
      <c r="AC77" s="184" t="e">
        <f t="shared" si="75"/>
        <v>#REF!</v>
      </c>
      <c r="AD77" s="184" t="e">
        <f t="shared" si="75"/>
        <v>#REF!</v>
      </c>
    </row>
    <row r="78" spans="1:30" s="179" customFormat="1" x14ac:dyDescent="0.2">
      <c r="A78" s="184">
        <f>'TABELA I'!$K$2</f>
        <v>0</v>
      </c>
      <c r="B78" s="184">
        <f>'TABELA I'!$K$1</f>
        <v>2025</v>
      </c>
      <c r="C78" s="184" t="str">
        <f>'TABELA IIa'!C87</f>
        <v/>
      </c>
      <c r="D78" s="184">
        <f>'TABELA IIa'!D87</f>
        <v>0</v>
      </c>
      <c r="E78" s="184" t="str">
        <f>'TABELA IIa'!E87</f>
        <v/>
      </c>
      <c r="F78" s="184" t="str">
        <f>'TABELA IIa'!F87</f>
        <v>Nije ocijenjen</v>
      </c>
      <c r="G78" s="184" t="str">
        <f>'TABELA IIa'!G87</f>
        <v>KT i KTM</v>
      </c>
      <c r="H78" s="184">
        <f>'TABELA IIa'!H87</f>
        <v>0</v>
      </c>
      <c r="I78" s="184">
        <f>'TABELA IIa'!I87</f>
        <v>0</v>
      </c>
      <c r="J78" s="184">
        <f>'TABELA IIa'!J87</f>
        <v>0</v>
      </c>
      <c r="K78" s="184">
        <f>'TABELA IIa'!K87</f>
        <v>0</v>
      </c>
      <c r="L78" s="184" t="str">
        <f>'TABELA IIa'!L87</f>
        <v/>
      </c>
      <c r="M78" s="184" t="str">
        <f>'TABELA IIa'!M87</f>
        <v/>
      </c>
      <c r="N78" s="184" t="str">
        <f>'TABELA IIa'!N87</f>
        <v/>
      </c>
      <c r="O78" s="184">
        <f>'TABELA IIa'!O87</f>
        <v>0</v>
      </c>
      <c r="P78" s="184">
        <f>'TABELA IIa'!P87</f>
        <v>0</v>
      </c>
      <c r="Q78" s="184">
        <f>'TABELA IIa'!Q87</f>
        <v>0</v>
      </c>
      <c r="R78" s="184" t="str">
        <f>'TABELA IIa'!R87</f>
        <v/>
      </c>
      <c r="S78" s="184" t="str">
        <f>'TABELA IIa'!S87</f>
        <v/>
      </c>
      <c r="T78" s="184" t="str">
        <f>'TABELA IIa'!T87</f>
        <v/>
      </c>
      <c r="U78" s="184" t="str">
        <f>'TABELA IIa'!U87</f>
        <v/>
      </c>
      <c r="V78" s="184" t="str">
        <f>'TABELA IIa'!V87</f>
        <v/>
      </c>
      <c r="W78" s="184" t="e">
        <f>'TABELA IIa'!#REF!</f>
        <v>#REF!</v>
      </c>
      <c r="X78" s="184" t="e">
        <f>'TABELA IIa'!#REF!</f>
        <v>#REF!</v>
      </c>
      <c r="Y78" s="184" t="e">
        <f>'TABELA IIa'!#REF!</f>
        <v>#REF!</v>
      </c>
      <c r="Z78" s="184" t="e">
        <f>'TABELA IIa'!#REF!</f>
        <v>#REF!</v>
      </c>
      <c r="AA78" s="184" t="e">
        <f>'TABELA IIa'!#REF!</f>
        <v>#REF!</v>
      </c>
      <c r="AB78" s="184" t="e">
        <f>'TABELA IIa'!#REF!</f>
        <v>#REF!</v>
      </c>
      <c r="AC78" s="184" t="e">
        <f>'TABELA IIa'!#REF!</f>
        <v>#REF!</v>
      </c>
      <c r="AD78" s="184" t="e">
        <f>'TABELA IIa'!#REF!</f>
        <v>#REF!</v>
      </c>
    </row>
    <row r="79" spans="1:30" s="179" customFormat="1" x14ac:dyDescent="0.2">
      <c r="A79" s="184">
        <f>'TABELA I'!$K$2</f>
        <v>0</v>
      </c>
      <c r="B79" s="184">
        <f>'TABELA I'!$K$1</f>
        <v>2025</v>
      </c>
      <c r="C79" s="184" t="str">
        <f t="shared" ref="C79:F79" si="76">C78</f>
        <v/>
      </c>
      <c r="D79" s="184">
        <f t="shared" si="76"/>
        <v>0</v>
      </c>
      <c r="E79" s="184" t="str">
        <f t="shared" si="76"/>
        <v/>
      </c>
      <c r="F79" s="184" t="str">
        <f t="shared" si="76"/>
        <v>Nije ocijenjen</v>
      </c>
      <c r="G79" s="184" t="str">
        <f>'TABELA IIa'!G88</f>
        <v>KTRZ, KTPO, KTO, KTK</v>
      </c>
      <c r="H79" s="184">
        <f>'TABELA IIa'!H88</f>
        <v>0</v>
      </c>
      <c r="I79" s="184">
        <f>'TABELA IIa'!I88</f>
        <v>0</v>
      </c>
      <c r="J79" s="184">
        <f>'TABELA IIa'!J88</f>
        <v>0</v>
      </c>
      <c r="K79" s="184">
        <f>'TABELA IIa'!K88</f>
        <v>0</v>
      </c>
      <c r="L79" s="184">
        <f>'TABELA IIa'!L88</f>
        <v>0</v>
      </c>
      <c r="M79" s="184">
        <f>'TABELA IIa'!M88</f>
        <v>0</v>
      </c>
      <c r="N79" s="184" t="e">
        <f>'TABELA IIa'!N88</f>
        <v>#REF!</v>
      </c>
      <c r="O79" s="184">
        <f>'TABELA IIa'!O88</f>
        <v>0</v>
      </c>
      <c r="P79" s="184">
        <f>'TABELA IIa'!P88</f>
        <v>0</v>
      </c>
      <c r="Q79" s="184">
        <f>'TABELA IIa'!Q88</f>
        <v>0</v>
      </c>
      <c r="R79" s="184" t="str">
        <f>'TABELA IIa'!R88</f>
        <v/>
      </c>
      <c r="S79" s="184" t="str">
        <f>'TABELA IIa'!S88</f>
        <v/>
      </c>
      <c r="T79" s="184" t="str">
        <f>'TABELA IIa'!T88</f>
        <v/>
      </c>
      <c r="U79" s="184" t="str">
        <f t="shared" ref="U79:AD79" si="77">U78</f>
        <v/>
      </c>
      <c r="V79" s="184" t="str">
        <f t="shared" si="77"/>
        <v/>
      </c>
      <c r="W79" s="184" t="e">
        <f t="shared" si="77"/>
        <v>#REF!</v>
      </c>
      <c r="X79" s="184" t="e">
        <f t="shared" si="77"/>
        <v>#REF!</v>
      </c>
      <c r="Y79" s="184" t="e">
        <f t="shared" si="77"/>
        <v>#REF!</v>
      </c>
      <c r="Z79" s="184" t="e">
        <f t="shared" si="77"/>
        <v>#REF!</v>
      </c>
      <c r="AA79" s="184" t="e">
        <f t="shared" si="77"/>
        <v>#REF!</v>
      </c>
      <c r="AB79" s="184" t="e">
        <f t="shared" si="77"/>
        <v>#REF!</v>
      </c>
      <c r="AC79" s="184" t="e">
        <f t="shared" si="77"/>
        <v>#REF!</v>
      </c>
      <c r="AD79" s="184" t="e">
        <f t="shared" si="77"/>
        <v>#REF!</v>
      </c>
    </row>
    <row r="80" spans="1:30" s="179" customFormat="1" x14ac:dyDescent="0.2">
      <c r="A80" s="184">
        <f>'TABELA I'!$K$2</f>
        <v>0</v>
      </c>
      <c r="B80" s="184">
        <f>'TABELA I'!$K$1</f>
        <v>2025</v>
      </c>
      <c r="C80" s="184" t="str">
        <f>'TABELA IIa'!C89</f>
        <v/>
      </c>
      <c r="D80" s="184">
        <f>'TABELA IIa'!D89</f>
        <v>0</v>
      </c>
      <c r="E80" s="184" t="str">
        <f>'TABELA IIa'!E89</f>
        <v/>
      </c>
      <c r="F80" s="184" t="str">
        <f>'TABELA IIa'!F89</f>
        <v>Nije ocijenjen</v>
      </c>
      <c r="G80" s="184" t="str">
        <f>'TABELA IIa'!G89</f>
        <v>KT i KTM</v>
      </c>
      <c r="H80" s="184">
        <f>'TABELA IIa'!H89</f>
        <v>0</v>
      </c>
      <c r="I80" s="184">
        <f>'TABELA IIa'!I89</f>
        <v>0</v>
      </c>
      <c r="J80" s="184">
        <f>'TABELA IIa'!J89</f>
        <v>0</v>
      </c>
      <c r="K80" s="184">
        <f>'TABELA IIa'!K89</f>
        <v>0</v>
      </c>
      <c r="L80" s="184" t="str">
        <f>'TABELA IIa'!L89</f>
        <v/>
      </c>
      <c r="M80" s="184" t="str">
        <f>'TABELA IIa'!M89</f>
        <v/>
      </c>
      <c r="N80" s="184" t="str">
        <f>'TABELA IIa'!N89</f>
        <v/>
      </c>
      <c r="O80" s="184">
        <f>'TABELA IIa'!O89</f>
        <v>0</v>
      </c>
      <c r="P80" s="184">
        <f>'TABELA IIa'!P89</f>
        <v>0</v>
      </c>
      <c r="Q80" s="184">
        <f>'TABELA IIa'!Q89</f>
        <v>0</v>
      </c>
      <c r="R80" s="184" t="str">
        <f>'TABELA IIa'!R89</f>
        <v/>
      </c>
      <c r="S80" s="184" t="str">
        <f>'TABELA IIa'!S89</f>
        <v/>
      </c>
      <c r="T80" s="184" t="str">
        <f>'TABELA IIa'!T89</f>
        <v/>
      </c>
      <c r="U80" s="184" t="str">
        <f>'TABELA IIa'!U89</f>
        <v/>
      </c>
      <c r="V80" s="184" t="str">
        <f>'TABELA IIa'!V89</f>
        <v/>
      </c>
      <c r="W80" s="184" t="e">
        <f>'TABELA IIa'!#REF!</f>
        <v>#REF!</v>
      </c>
      <c r="X80" s="184" t="e">
        <f>'TABELA IIa'!#REF!</f>
        <v>#REF!</v>
      </c>
      <c r="Y80" s="184" t="e">
        <f>'TABELA IIa'!#REF!</f>
        <v>#REF!</v>
      </c>
      <c r="Z80" s="184" t="e">
        <f>'TABELA IIa'!#REF!</f>
        <v>#REF!</v>
      </c>
      <c r="AA80" s="184" t="e">
        <f>'TABELA IIa'!#REF!</f>
        <v>#REF!</v>
      </c>
      <c r="AB80" s="184" t="e">
        <f>'TABELA IIa'!#REF!</f>
        <v>#REF!</v>
      </c>
      <c r="AC80" s="184" t="e">
        <f>'TABELA IIa'!#REF!</f>
        <v>#REF!</v>
      </c>
      <c r="AD80" s="184" t="e">
        <f>'TABELA IIa'!#REF!</f>
        <v>#REF!</v>
      </c>
    </row>
    <row r="81" spans="1:30" s="179" customFormat="1" x14ac:dyDescent="0.2">
      <c r="A81" s="184">
        <f>'TABELA I'!$K$2</f>
        <v>0</v>
      </c>
      <c r="B81" s="184">
        <f>'TABELA I'!$K$1</f>
        <v>2025</v>
      </c>
      <c r="C81" s="184" t="str">
        <f t="shared" ref="C81:F81" si="78">C80</f>
        <v/>
      </c>
      <c r="D81" s="184">
        <f t="shared" si="78"/>
        <v>0</v>
      </c>
      <c r="E81" s="184" t="str">
        <f t="shared" si="78"/>
        <v/>
      </c>
      <c r="F81" s="184" t="str">
        <f t="shared" si="78"/>
        <v>Nije ocijenjen</v>
      </c>
      <c r="G81" s="184" t="str">
        <f>'TABELA IIa'!G90</f>
        <v>KTRZ, KTPO, KTO, KTK</v>
      </c>
      <c r="H81" s="184">
        <f>'TABELA IIa'!H90</f>
        <v>0</v>
      </c>
      <c r="I81" s="184">
        <f>'TABELA IIa'!I90</f>
        <v>0</v>
      </c>
      <c r="J81" s="184">
        <f>'TABELA IIa'!J90</f>
        <v>0</v>
      </c>
      <c r="K81" s="184">
        <f>'TABELA IIa'!K90</f>
        <v>0</v>
      </c>
      <c r="L81" s="184">
        <f>'TABELA IIa'!L90</f>
        <v>0</v>
      </c>
      <c r="M81" s="184">
        <f>'TABELA IIa'!M90</f>
        <v>0</v>
      </c>
      <c r="N81" s="184" t="e">
        <f>'TABELA IIa'!N90</f>
        <v>#REF!</v>
      </c>
      <c r="O81" s="184">
        <f>'TABELA IIa'!O90</f>
        <v>0</v>
      </c>
      <c r="P81" s="184">
        <f>'TABELA IIa'!P90</f>
        <v>0</v>
      </c>
      <c r="Q81" s="184">
        <f>'TABELA IIa'!Q90</f>
        <v>0</v>
      </c>
      <c r="R81" s="184" t="str">
        <f>'TABELA IIa'!R90</f>
        <v/>
      </c>
      <c r="S81" s="184" t="str">
        <f>'TABELA IIa'!S90</f>
        <v/>
      </c>
      <c r="T81" s="184" t="str">
        <f>'TABELA IIa'!T90</f>
        <v/>
      </c>
      <c r="U81" s="184" t="str">
        <f t="shared" ref="U81:AD81" si="79">U80</f>
        <v/>
      </c>
      <c r="V81" s="184" t="str">
        <f t="shared" si="79"/>
        <v/>
      </c>
      <c r="W81" s="184" t="e">
        <f t="shared" si="79"/>
        <v>#REF!</v>
      </c>
      <c r="X81" s="184" t="e">
        <f t="shared" si="79"/>
        <v>#REF!</v>
      </c>
      <c r="Y81" s="184" t="e">
        <f t="shared" si="79"/>
        <v>#REF!</v>
      </c>
      <c r="Z81" s="184" t="e">
        <f t="shared" si="79"/>
        <v>#REF!</v>
      </c>
      <c r="AA81" s="184" t="e">
        <f t="shared" si="79"/>
        <v>#REF!</v>
      </c>
      <c r="AB81" s="184" t="e">
        <f t="shared" si="79"/>
        <v>#REF!</v>
      </c>
      <c r="AC81" s="184" t="e">
        <f t="shared" si="79"/>
        <v>#REF!</v>
      </c>
      <c r="AD81" s="184" t="e">
        <f t="shared" si="79"/>
        <v>#REF!</v>
      </c>
    </row>
    <row r="82" spans="1:30" s="179" customFormat="1" x14ac:dyDescent="0.2">
      <c r="A82" s="184">
        <f>'TABELA I'!$K$2</f>
        <v>0</v>
      </c>
      <c r="B82" s="184">
        <f>'TABELA I'!$K$1</f>
        <v>2025</v>
      </c>
      <c r="C82" s="184" t="str">
        <f>'TABELA IIa'!C91</f>
        <v/>
      </c>
      <c r="D82" s="184">
        <f>'TABELA IIa'!D91</f>
        <v>0</v>
      </c>
      <c r="E82" s="184" t="str">
        <f>'TABELA IIa'!E91</f>
        <v/>
      </c>
      <c r="F82" s="184" t="str">
        <f>'TABELA IIa'!F91</f>
        <v>Nije ocijenjen</v>
      </c>
      <c r="G82" s="184" t="str">
        <f>'TABELA IIa'!G91</f>
        <v>KT i KTM</v>
      </c>
      <c r="H82" s="184">
        <f>'TABELA IIa'!H91</f>
        <v>0</v>
      </c>
      <c r="I82" s="184">
        <f>'TABELA IIa'!I91</f>
        <v>0</v>
      </c>
      <c r="J82" s="184">
        <f>'TABELA IIa'!J91</f>
        <v>0</v>
      </c>
      <c r="K82" s="184">
        <f>'TABELA IIa'!K91</f>
        <v>0</v>
      </c>
      <c r="L82" s="184" t="str">
        <f>'TABELA IIa'!L91</f>
        <v/>
      </c>
      <c r="M82" s="184" t="str">
        <f>'TABELA IIa'!M91</f>
        <v/>
      </c>
      <c r="N82" s="184" t="str">
        <f>'TABELA IIa'!N91</f>
        <v/>
      </c>
      <c r="O82" s="184">
        <f>'TABELA IIa'!O91</f>
        <v>0</v>
      </c>
      <c r="P82" s="184">
        <f>'TABELA IIa'!P91</f>
        <v>0</v>
      </c>
      <c r="Q82" s="184">
        <f>'TABELA IIa'!Q91</f>
        <v>0</v>
      </c>
      <c r="R82" s="184" t="str">
        <f>'TABELA IIa'!R91</f>
        <v/>
      </c>
      <c r="S82" s="184" t="str">
        <f>'TABELA IIa'!S91</f>
        <v/>
      </c>
      <c r="T82" s="184" t="str">
        <f>'TABELA IIa'!T91</f>
        <v/>
      </c>
      <c r="U82" s="184" t="str">
        <f>'TABELA IIa'!U91</f>
        <v/>
      </c>
      <c r="V82" s="184" t="str">
        <f>'TABELA IIa'!V91</f>
        <v/>
      </c>
      <c r="W82" s="184" t="e">
        <f>'TABELA IIa'!#REF!</f>
        <v>#REF!</v>
      </c>
      <c r="X82" s="184" t="e">
        <f>'TABELA IIa'!#REF!</f>
        <v>#REF!</v>
      </c>
      <c r="Y82" s="184" t="e">
        <f>'TABELA IIa'!#REF!</f>
        <v>#REF!</v>
      </c>
      <c r="Z82" s="184" t="e">
        <f>'TABELA IIa'!#REF!</f>
        <v>#REF!</v>
      </c>
      <c r="AA82" s="184" t="e">
        <f>'TABELA IIa'!#REF!</f>
        <v>#REF!</v>
      </c>
      <c r="AB82" s="184" t="e">
        <f>'TABELA IIa'!#REF!</f>
        <v>#REF!</v>
      </c>
      <c r="AC82" s="184" t="e">
        <f>'TABELA IIa'!#REF!</f>
        <v>#REF!</v>
      </c>
      <c r="AD82" s="184" t="e">
        <f>'TABELA IIa'!#REF!</f>
        <v>#REF!</v>
      </c>
    </row>
    <row r="83" spans="1:30" s="179" customFormat="1" x14ac:dyDescent="0.2">
      <c r="A83" s="184">
        <f>'TABELA I'!$K$2</f>
        <v>0</v>
      </c>
      <c r="B83" s="184">
        <f>'TABELA I'!$K$1</f>
        <v>2025</v>
      </c>
      <c r="C83" s="184" t="str">
        <f t="shared" ref="C83:F83" si="80">C82</f>
        <v/>
      </c>
      <c r="D83" s="184">
        <f t="shared" si="80"/>
        <v>0</v>
      </c>
      <c r="E83" s="184" t="str">
        <f t="shared" si="80"/>
        <v/>
      </c>
      <c r="F83" s="184" t="str">
        <f t="shared" si="80"/>
        <v>Nije ocijenjen</v>
      </c>
      <c r="G83" s="184" t="str">
        <f>'TABELA IIa'!G92</f>
        <v>KTRZ, KTPO, KTO, KTK</v>
      </c>
      <c r="H83" s="184">
        <f>'TABELA IIa'!H92</f>
        <v>0</v>
      </c>
      <c r="I83" s="184">
        <f>'TABELA IIa'!I92</f>
        <v>0</v>
      </c>
      <c r="J83" s="184">
        <f>'TABELA IIa'!J92</f>
        <v>0</v>
      </c>
      <c r="K83" s="184">
        <f>'TABELA IIa'!K92</f>
        <v>0</v>
      </c>
      <c r="L83" s="184">
        <f>'TABELA IIa'!L92</f>
        <v>0</v>
      </c>
      <c r="M83" s="184">
        <f>'TABELA IIa'!M92</f>
        <v>0</v>
      </c>
      <c r="N83" s="184" t="e">
        <f>'TABELA IIa'!N92</f>
        <v>#REF!</v>
      </c>
      <c r="O83" s="184">
        <f>'TABELA IIa'!O92</f>
        <v>0</v>
      </c>
      <c r="P83" s="184">
        <f>'TABELA IIa'!P92</f>
        <v>0</v>
      </c>
      <c r="Q83" s="184">
        <f>'TABELA IIa'!Q92</f>
        <v>0</v>
      </c>
      <c r="R83" s="184" t="str">
        <f>'TABELA IIa'!R92</f>
        <v/>
      </c>
      <c r="S83" s="184" t="str">
        <f>'TABELA IIa'!S92</f>
        <v/>
      </c>
      <c r="T83" s="184" t="str">
        <f>'TABELA IIa'!T92</f>
        <v/>
      </c>
      <c r="U83" s="184" t="str">
        <f t="shared" ref="U83:AD83" si="81">U82</f>
        <v/>
      </c>
      <c r="V83" s="184" t="str">
        <f t="shared" si="81"/>
        <v/>
      </c>
      <c r="W83" s="184" t="e">
        <f t="shared" si="81"/>
        <v>#REF!</v>
      </c>
      <c r="X83" s="184" t="e">
        <f t="shared" si="81"/>
        <v>#REF!</v>
      </c>
      <c r="Y83" s="184" t="e">
        <f t="shared" si="81"/>
        <v>#REF!</v>
      </c>
      <c r="Z83" s="184" t="e">
        <f t="shared" si="81"/>
        <v>#REF!</v>
      </c>
      <c r="AA83" s="184" t="e">
        <f t="shared" si="81"/>
        <v>#REF!</v>
      </c>
      <c r="AB83" s="184" t="e">
        <f t="shared" si="81"/>
        <v>#REF!</v>
      </c>
      <c r="AC83" s="184" t="e">
        <f t="shared" si="81"/>
        <v>#REF!</v>
      </c>
      <c r="AD83" s="184" t="e">
        <f t="shared" si="81"/>
        <v>#REF!</v>
      </c>
    </row>
    <row r="84" spans="1:30" s="179" customFormat="1" x14ac:dyDescent="0.2">
      <c r="A84" s="184">
        <f>'TABELA I'!$K$2</f>
        <v>0</v>
      </c>
      <c r="B84" s="184">
        <f>'TABELA I'!$K$1</f>
        <v>2025</v>
      </c>
      <c r="C84" s="184" t="str">
        <f>'TABELA IIa'!C93</f>
        <v/>
      </c>
      <c r="D84" s="184">
        <f>'TABELA IIa'!D93</f>
        <v>0</v>
      </c>
      <c r="E84" s="184" t="str">
        <f>'TABELA IIa'!E93</f>
        <v/>
      </c>
      <c r="F84" s="184" t="str">
        <f>'TABELA IIa'!F93</f>
        <v>Nije ocijenjen</v>
      </c>
      <c r="G84" s="184" t="str">
        <f>'TABELA IIa'!G93</f>
        <v>KT i KTM</v>
      </c>
      <c r="H84" s="184">
        <f>'TABELA IIa'!H93</f>
        <v>0</v>
      </c>
      <c r="I84" s="184">
        <f>'TABELA IIa'!I93</f>
        <v>0</v>
      </c>
      <c r="J84" s="184">
        <f>'TABELA IIa'!J93</f>
        <v>0</v>
      </c>
      <c r="K84" s="184">
        <f>'TABELA IIa'!K93</f>
        <v>0</v>
      </c>
      <c r="L84" s="184" t="str">
        <f>'TABELA IIa'!L93</f>
        <v/>
      </c>
      <c r="M84" s="184" t="str">
        <f>'TABELA IIa'!M93</f>
        <v/>
      </c>
      <c r="N84" s="184" t="str">
        <f>'TABELA IIa'!N93</f>
        <v/>
      </c>
      <c r="O84" s="184">
        <f>'TABELA IIa'!O93</f>
        <v>0</v>
      </c>
      <c r="P84" s="184">
        <f>'TABELA IIa'!P93</f>
        <v>0</v>
      </c>
      <c r="Q84" s="184">
        <f>'TABELA IIa'!Q93</f>
        <v>0</v>
      </c>
      <c r="R84" s="184" t="str">
        <f>'TABELA IIa'!R93</f>
        <v/>
      </c>
      <c r="S84" s="184" t="str">
        <f>'TABELA IIa'!S93</f>
        <v/>
      </c>
      <c r="T84" s="184" t="str">
        <f>'TABELA IIa'!T93</f>
        <v/>
      </c>
      <c r="U84" s="184" t="str">
        <f>'TABELA IIa'!U93</f>
        <v/>
      </c>
      <c r="V84" s="184" t="str">
        <f>'TABELA IIa'!V93</f>
        <v/>
      </c>
      <c r="W84" s="184" t="e">
        <f>'TABELA IIa'!#REF!</f>
        <v>#REF!</v>
      </c>
      <c r="X84" s="184" t="e">
        <f>'TABELA IIa'!#REF!</f>
        <v>#REF!</v>
      </c>
      <c r="Y84" s="184" t="e">
        <f>'TABELA IIa'!#REF!</f>
        <v>#REF!</v>
      </c>
      <c r="Z84" s="184" t="e">
        <f>'TABELA IIa'!#REF!</f>
        <v>#REF!</v>
      </c>
      <c r="AA84" s="184" t="e">
        <f>'TABELA IIa'!#REF!</f>
        <v>#REF!</v>
      </c>
      <c r="AB84" s="184" t="e">
        <f>'TABELA IIa'!#REF!</f>
        <v>#REF!</v>
      </c>
      <c r="AC84" s="184" t="e">
        <f>'TABELA IIa'!#REF!</f>
        <v>#REF!</v>
      </c>
      <c r="AD84" s="184" t="e">
        <f>'TABELA IIa'!#REF!</f>
        <v>#REF!</v>
      </c>
    </row>
    <row r="85" spans="1:30" s="179" customFormat="1" x14ac:dyDescent="0.2">
      <c r="A85" s="184">
        <f>'TABELA I'!$K$2</f>
        <v>0</v>
      </c>
      <c r="B85" s="184">
        <f>'TABELA I'!$K$1</f>
        <v>2025</v>
      </c>
      <c r="C85" s="184" t="str">
        <f t="shared" ref="C85:F85" si="82">C84</f>
        <v/>
      </c>
      <c r="D85" s="184">
        <f t="shared" si="82"/>
        <v>0</v>
      </c>
      <c r="E85" s="184" t="str">
        <f t="shared" si="82"/>
        <v/>
      </c>
      <c r="F85" s="184" t="str">
        <f t="shared" si="82"/>
        <v>Nije ocijenjen</v>
      </c>
      <c r="G85" s="184" t="str">
        <f>'TABELA IIa'!G94</f>
        <v>KTRZ, KTPO, KTO, KTK</v>
      </c>
      <c r="H85" s="184">
        <f>'TABELA IIa'!H94</f>
        <v>0</v>
      </c>
      <c r="I85" s="184">
        <f>'TABELA IIa'!I94</f>
        <v>0</v>
      </c>
      <c r="J85" s="184">
        <f>'TABELA IIa'!J94</f>
        <v>0</v>
      </c>
      <c r="K85" s="184">
        <f>'TABELA IIa'!K94</f>
        <v>0</v>
      </c>
      <c r="L85" s="184">
        <f>'TABELA IIa'!L94</f>
        <v>0</v>
      </c>
      <c r="M85" s="184">
        <f>'TABELA IIa'!M94</f>
        <v>0</v>
      </c>
      <c r="N85" s="184" t="e">
        <f>'TABELA IIa'!N94</f>
        <v>#REF!</v>
      </c>
      <c r="O85" s="184">
        <f>'TABELA IIa'!O94</f>
        <v>0</v>
      </c>
      <c r="P85" s="184">
        <f>'TABELA IIa'!P94</f>
        <v>0</v>
      </c>
      <c r="Q85" s="184">
        <f>'TABELA IIa'!Q94</f>
        <v>0</v>
      </c>
      <c r="R85" s="184" t="str">
        <f>'TABELA IIa'!R94</f>
        <v/>
      </c>
      <c r="S85" s="184" t="str">
        <f>'TABELA IIa'!S94</f>
        <v/>
      </c>
      <c r="T85" s="184" t="str">
        <f>'TABELA IIa'!T94</f>
        <v/>
      </c>
      <c r="U85" s="184" t="str">
        <f t="shared" ref="U85:AD85" si="83">U84</f>
        <v/>
      </c>
      <c r="V85" s="184" t="str">
        <f t="shared" si="83"/>
        <v/>
      </c>
      <c r="W85" s="184" t="e">
        <f t="shared" si="83"/>
        <v>#REF!</v>
      </c>
      <c r="X85" s="184" t="e">
        <f t="shared" si="83"/>
        <v>#REF!</v>
      </c>
      <c r="Y85" s="184" t="e">
        <f t="shared" si="83"/>
        <v>#REF!</v>
      </c>
      <c r="Z85" s="184" t="e">
        <f t="shared" si="83"/>
        <v>#REF!</v>
      </c>
      <c r="AA85" s="184" t="e">
        <f t="shared" si="83"/>
        <v>#REF!</v>
      </c>
      <c r="AB85" s="184" t="e">
        <f t="shared" si="83"/>
        <v>#REF!</v>
      </c>
      <c r="AC85" s="184" t="e">
        <f t="shared" si="83"/>
        <v>#REF!</v>
      </c>
      <c r="AD85" s="184" t="e">
        <f t="shared" si="83"/>
        <v>#REF!</v>
      </c>
    </row>
    <row r="86" spans="1:30" s="179" customFormat="1" x14ac:dyDescent="0.2">
      <c r="A86" s="184">
        <f>'TABELA I'!$K$2</f>
        <v>0</v>
      </c>
      <c r="B86" s="184">
        <f>'TABELA I'!$K$1</f>
        <v>2025</v>
      </c>
      <c r="C86" s="184" t="str">
        <f>'TABELA IIa'!C95</f>
        <v/>
      </c>
      <c r="D86" s="184">
        <f>'TABELA IIa'!D95</f>
        <v>0</v>
      </c>
      <c r="E86" s="184" t="str">
        <f>'TABELA IIa'!E95</f>
        <v/>
      </c>
      <c r="F86" s="184" t="str">
        <f>'TABELA IIa'!F95</f>
        <v>Nije ocijenjen</v>
      </c>
      <c r="G86" s="184" t="str">
        <f>'TABELA IIa'!G95</f>
        <v>KT i KTM</v>
      </c>
      <c r="H86" s="184">
        <f>'TABELA IIa'!H95</f>
        <v>0</v>
      </c>
      <c r="I86" s="184">
        <f>'TABELA IIa'!I95</f>
        <v>0</v>
      </c>
      <c r="J86" s="184">
        <f>'TABELA IIa'!J95</f>
        <v>0</v>
      </c>
      <c r="K86" s="184">
        <f>'TABELA IIa'!K95</f>
        <v>0</v>
      </c>
      <c r="L86" s="184" t="str">
        <f>'TABELA IIa'!L95</f>
        <v/>
      </c>
      <c r="M86" s="184" t="str">
        <f>'TABELA IIa'!M95</f>
        <v/>
      </c>
      <c r="N86" s="184" t="str">
        <f>'TABELA IIa'!N95</f>
        <v/>
      </c>
      <c r="O86" s="184">
        <f>'TABELA IIa'!O95</f>
        <v>0</v>
      </c>
      <c r="P86" s="184">
        <f>'TABELA IIa'!P95</f>
        <v>0</v>
      </c>
      <c r="Q86" s="184">
        <f>'TABELA IIa'!Q95</f>
        <v>0</v>
      </c>
      <c r="R86" s="184" t="str">
        <f>'TABELA IIa'!R95</f>
        <v/>
      </c>
      <c r="S86" s="184" t="str">
        <f>'TABELA IIa'!S95</f>
        <v/>
      </c>
      <c r="T86" s="184" t="str">
        <f>'TABELA IIa'!T95</f>
        <v/>
      </c>
      <c r="U86" s="184" t="str">
        <f>'TABELA IIa'!U95</f>
        <v/>
      </c>
      <c r="V86" s="184" t="str">
        <f>'TABELA IIa'!V95</f>
        <v/>
      </c>
      <c r="W86" s="184" t="e">
        <f>'TABELA IIa'!#REF!</f>
        <v>#REF!</v>
      </c>
      <c r="X86" s="184" t="e">
        <f>'TABELA IIa'!#REF!</f>
        <v>#REF!</v>
      </c>
      <c r="Y86" s="184" t="e">
        <f>'TABELA IIa'!#REF!</f>
        <v>#REF!</v>
      </c>
      <c r="Z86" s="184" t="e">
        <f>'TABELA IIa'!#REF!</f>
        <v>#REF!</v>
      </c>
      <c r="AA86" s="184" t="e">
        <f>'TABELA IIa'!#REF!</f>
        <v>#REF!</v>
      </c>
      <c r="AB86" s="184" t="e">
        <f>'TABELA IIa'!#REF!</f>
        <v>#REF!</v>
      </c>
      <c r="AC86" s="184" t="e">
        <f>'TABELA IIa'!#REF!</f>
        <v>#REF!</v>
      </c>
      <c r="AD86" s="184" t="e">
        <f>'TABELA IIa'!#REF!</f>
        <v>#REF!</v>
      </c>
    </row>
    <row r="87" spans="1:30" s="179" customFormat="1" x14ac:dyDescent="0.2">
      <c r="A87" s="184">
        <f>'TABELA I'!$K$2</f>
        <v>0</v>
      </c>
      <c r="B87" s="184">
        <f>'TABELA I'!$K$1</f>
        <v>2025</v>
      </c>
      <c r="C87" s="184" t="str">
        <f t="shared" ref="C87:F87" si="84">C86</f>
        <v/>
      </c>
      <c r="D87" s="184">
        <f t="shared" si="84"/>
        <v>0</v>
      </c>
      <c r="E87" s="184" t="str">
        <f t="shared" si="84"/>
        <v/>
      </c>
      <c r="F87" s="184" t="str">
        <f t="shared" si="84"/>
        <v>Nije ocijenjen</v>
      </c>
      <c r="G87" s="184" t="str">
        <f>'TABELA IIa'!G96</f>
        <v>KTRZ, KTPO, KTO, KTK</v>
      </c>
      <c r="H87" s="184">
        <f>'TABELA IIa'!H96</f>
        <v>0</v>
      </c>
      <c r="I87" s="184">
        <f>'TABELA IIa'!I96</f>
        <v>0</v>
      </c>
      <c r="J87" s="184">
        <f>'TABELA IIa'!J96</f>
        <v>0</v>
      </c>
      <c r="K87" s="184">
        <f>'TABELA IIa'!K96</f>
        <v>0</v>
      </c>
      <c r="L87" s="184">
        <f>'TABELA IIa'!L96</f>
        <v>0</v>
      </c>
      <c r="M87" s="184">
        <f>'TABELA IIa'!M96</f>
        <v>0</v>
      </c>
      <c r="N87" s="184" t="e">
        <f>'TABELA IIa'!N96</f>
        <v>#REF!</v>
      </c>
      <c r="O87" s="184">
        <f>'TABELA IIa'!O96</f>
        <v>0</v>
      </c>
      <c r="P87" s="184">
        <f>'TABELA IIa'!P96</f>
        <v>0</v>
      </c>
      <c r="Q87" s="184">
        <f>'TABELA IIa'!Q96</f>
        <v>0</v>
      </c>
      <c r="R87" s="184" t="str">
        <f>'TABELA IIa'!R96</f>
        <v/>
      </c>
      <c r="S87" s="184" t="str">
        <f>'TABELA IIa'!S96</f>
        <v/>
      </c>
      <c r="T87" s="184" t="str">
        <f>'TABELA IIa'!T96</f>
        <v/>
      </c>
      <c r="U87" s="184" t="str">
        <f t="shared" ref="U87:AD87" si="85">U86</f>
        <v/>
      </c>
      <c r="V87" s="184" t="str">
        <f t="shared" si="85"/>
        <v/>
      </c>
      <c r="W87" s="184" t="e">
        <f t="shared" si="85"/>
        <v>#REF!</v>
      </c>
      <c r="X87" s="184" t="e">
        <f t="shared" si="85"/>
        <v>#REF!</v>
      </c>
      <c r="Y87" s="184" t="e">
        <f t="shared" si="85"/>
        <v>#REF!</v>
      </c>
      <c r="Z87" s="184" t="e">
        <f t="shared" si="85"/>
        <v>#REF!</v>
      </c>
      <c r="AA87" s="184" t="e">
        <f t="shared" si="85"/>
        <v>#REF!</v>
      </c>
      <c r="AB87" s="184" t="e">
        <f t="shared" si="85"/>
        <v>#REF!</v>
      </c>
      <c r="AC87" s="184" t="e">
        <f t="shared" si="85"/>
        <v>#REF!</v>
      </c>
      <c r="AD87" s="184" t="e">
        <f t="shared" si="85"/>
        <v>#REF!</v>
      </c>
    </row>
    <row r="88" spans="1:30" s="179" customFormat="1" x14ac:dyDescent="0.2">
      <c r="A88" s="184">
        <f>'TABELA I'!$K$2</f>
        <v>0</v>
      </c>
      <c r="B88" s="184">
        <f>'TABELA I'!$K$1</f>
        <v>2025</v>
      </c>
      <c r="C88" s="184" t="str">
        <f>'TABELA IIa'!C97</f>
        <v/>
      </c>
      <c r="D88" s="184">
        <f>'TABELA IIa'!D97</f>
        <v>0</v>
      </c>
      <c r="E88" s="184" t="str">
        <f>'TABELA IIa'!E97</f>
        <v/>
      </c>
      <c r="F88" s="184" t="str">
        <f>'TABELA IIa'!F97</f>
        <v>Nije ocijenjen</v>
      </c>
      <c r="G88" s="184" t="str">
        <f>'TABELA IIa'!G97</f>
        <v>KT i KTM</v>
      </c>
      <c r="H88" s="184">
        <f>'TABELA IIa'!H97</f>
        <v>0</v>
      </c>
      <c r="I88" s="184">
        <f>'TABELA IIa'!I97</f>
        <v>0</v>
      </c>
      <c r="J88" s="184">
        <f>'TABELA IIa'!J97</f>
        <v>0</v>
      </c>
      <c r="K88" s="184">
        <f>'TABELA IIa'!K97</f>
        <v>0</v>
      </c>
      <c r="L88" s="184" t="str">
        <f>'TABELA IIa'!L97</f>
        <v/>
      </c>
      <c r="M88" s="184" t="str">
        <f>'TABELA IIa'!M97</f>
        <v/>
      </c>
      <c r="N88" s="184" t="str">
        <f>'TABELA IIa'!N97</f>
        <v/>
      </c>
      <c r="O88" s="184">
        <f>'TABELA IIa'!O97</f>
        <v>0</v>
      </c>
      <c r="P88" s="184">
        <f>'TABELA IIa'!P97</f>
        <v>0</v>
      </c>
      <c r="Q88" s="184">
        <f>'TABELA IIa'!Q97</f>
        <v>0</v>
      </c>
      <c r="R88" s="184" t="str">
        <f>'TABELA IIa'!R97</f>
        <v/>
      </c>
      <c r="S88" s="184" t="str">
        <f>'TABELA IIa'!S97</f>
        <v/>
      </c>
      <c r="T88" s="184" t="str">
        <f>'TABELA IIa'!T97</f>
        <v/>
      </c>
      <c r="U88" s="184" t="str">
        <f>'TABELA IIa'!U97</f>
        <v/>
      </c>
      <c r="V88" s="184" t="str">
        <f>'TABELA IIa'!V97</f>
        <v/>
      </c>
      <c r="W88" s="184" t="e">
        <f>'TABELA IIa'!#REF!</f>
        <v>#REF!</v>
      </c>
      <c r="X88" s="184" t="e">
        <f>'TABELA IIa'!#REF!</f>
        <v>#REF!</v>
      </c>
      <c r="Y88" s="184" t="e">
        <f>'TABELA IIa'!#REF!</f>
        <v>#REF!</v>
      </c>
      <c r="Z88" s="184" t="e">
        <f>'TABELA IIa'!#REF!</f>
        <v>#REF!</v>
      </c>
      <c r="AA88" s="184" t="e">
        <f>'TABELA IIa'!#REF!</f>
        <v>#REF!</v>
      </c>
      <c r="AB88" s="184" t="e">
        <f>'TABELA IIa'!#REF!</f>
        <v>#REF!</v>
      </c>
      <c r="AC88" s="184" t="e">
        <f>'TABELA IIa'!#REF!</f>
        <v>#REF!</v>
      </c>
      <c r="AD88" s="184" t="e">
        <f>'TABELA IIa'!#REF!</f>
        <v>#REF!</v>
      </c>
    </row>
    <row r="89" spans="1:30" s="179" customFormat="1" x14ac:dyDescent="0.2">
      <c r="A89" s="184">
        <f>'TABELA I'!$K$2</f>
        <v>0</v>
      </c>
      <c r="B89" s="184">
        <f>'TABELA I'!$K$1</f>
        <v>2025</v>
      </c>
      <c r="C89" s="184" t="str">
        <f t="shared" ref="C89:F89" si="86">C88</f>
        <v/>
      </c>
      <c r="D89" s="184">
        <f t="shared" si="86"/>
        <v>0</v>
      </c>
      <c r="E89" s="184" t="str">
        <f t="shared" si="86"/>
        <v/>
      </c>
      <c r="F89" s="184" t="str">
        <f t="shared" si="86"/>
        <v>Nije ocijenjen</v>
      </c>
      <c r="G89" s="184" t="str">
        <f>'TABELA IIa'!G98</f>
        <v>KTRZ, KTPO, KTO, KTK</v>
      </c>
      <c r="H89" s="184">
        <f>'TABELA IIa'!H98</f>
        <v>0</v>
      </c>
      <c r="I89" s="184">
        <f>'TABELA IIa'!I98</f>
        <v>0</v>
      </c>
      <c r="J89" s="184">
        <f>'TABELA IIa'!J98</f>
        <v>0</v>
      </c>
      <c r="K89" s="184">
        <f>'TABELA IIa'!K98</f>
        <v>0</v>
      </c>
      <c r="L89" s="184">
        <f>'TABELA IIa'!L98</f>
        <v>0</v>
      </c>
      <c r="M89" s="184">
        <f>'TABELA IIa'!M98</f>
        <v>0</v>
      </c>
      <c r="N89" s="184" t="e">
        <f>'TABELA IIa'!N98</f>
        <v>#REF!</v>
      </c>
      <c r="O89" s="184">
        <f>'TABELA IIa'!O98</f>
        <v>0</v>
      </c>
      <c r="P89" s="184">
        <f>'TABELA IIa'!P98</f>
        <v>0</v>
      </c>
      <c r="Q89" s="184">
        <f>'TABELA IIa'!Q98</f>
        <v>0</v>
      </c>
      <c r="R89" s="184" t="str">
        <f>'TABELA IIa'!R98</f>
        <v/>
      </c>
      <c r="S89" s="184" t="str">
        <f>'TABELA IIa'!S98</f>
        <v/>
      </c>
      <c r="T89" s="184" t="str">
        <f>'TABELA IIa'!T98</f>
        <v/>
      </c>
      <c r="U89" s="184" t="str">
        <f t="shared" ref="U89:AD89" si="87">U88</f>
        <v/>
      </c>
      <c r="V89" s="184" t="str">
        <f t="shared" si="87"/>
        <v/>
      </c>
      <c r="W89" s="184" t="e">
        <f t="shared" si="87"/>
        <v>#REF!</v>
      </c>
      <c r="X89" s="184" t="e">
        <f t="shared" si="87"/>
        <v>#REF!</v>
      </c>
      <c r="Y89" s="184" t="e">
        <f t="shared" si="87"/>
        <v>#REF!</v>
      </c>
      <c r="Z89" s="184" t="e">
        <f t="shared" si="87"/>
        <v>#REF!</v>
      </c>
      <c r="AA89" s="184" t="e">
        <f t="shared" si="87"/>
        <v>#REF!</v>
      </c>
      <c r="AB89" s="184" t="e">
        <f t="shared" si="87"/>
        <v>#REF!</v>
      </c>
      <c r="AC89" s="184" t="e">
        <f t="shared" si="87"/>
        <v>#REF!</v>
      </c>
      <c r="AD89" s="184" t="e">
        <f t="shared" si="87"/>
        <v>#REF!</v>
      </c>
    </row>
    <row r="90" spans="1:30" s="179" customFormat="1" x14ac:dyDescent="0.2">
      <c r="A90" s="184">
        <f>'TABELA I'!$K$2</f>
        <v>0</v>
      </c>
      <c r="B90" s="184">
        <f>'TABELA I'!$K$1</f>
        <v>2025</v>
      </c>
      <c r="C90" s="184" t="str">
        <f>'TABELA IIa'!C99</f>
        <v/>
      </c>
      <c r="D90" s="184">
        <f>'TABELA IIa'!D99</f>
        <v>0</v>
      </c>
      <c r="E90" s="184" t="str">
        <f>'TABELA IIa'!E99</f>
        <v/>
      </c>
      <c r="F90" s="184" t="str">
        <f>'TABELA IIa'!F99</f>
        <v>Nije ocijenjen</v>
      </c>
      <c r="G90" s="184" t="str">
        <f>'TABELA IIa'!G99</f>
        <v>KT i KTM</v>
      </c>
      <c r="H90" s="184">
        <f>'TABELA IIa'!H99</f>
        <v>0</v>
      </c>
      <c r="I90" s="184">
        <f>'TABELA IIa'!I99</f>
        <v>0</v>
      </c>
      <c r="J90" s="184">
        <f>'TABELA IIa'!J99</f>
        <v>0</v>
      </c>
      <c r="K90" s="184">
        <f>'TABELA IIa'!K99</f>
        <v>0</v>
      </c>
      <c r="L90" s="184" t="str">
        <f>'TABELA IIa'!L99</f>
        <v/>
      </c>
      <c r="M90" s="184" t="str">
        <f>'TABELA IIa'!M99</f>
        <v/>
      </c>
      <c r="N90" s="184" t="str">
        <f>'TABELA IIa'!N99</f>
        <v/>
      </c>
      <c r="O90" s="184">
        <f>'TABELA IIa'!O99</f>
        <v>0</v>
      </c>
      <c r="P90" s="184">
        <f>'TABELA IIa'!P99</f>
        <v>0</v>
      </c>
      <c r="Q90" s="184">
        <f>'TABELA IIa'!Q99</f>
        <v>0</v>
      </c>
      <c r="R90" s="184" t="str">
        <f>'TABELA IIa'!R99</f>
        <v/>
      </c>
      <c r="S90" s="184" t="str">
        <f>'TABELA IIa'!S99</f>
        <v/>
      </c>
      <c r="T90" s="184" t="str">
        <f>'TABELA IIa'!T99</f>
        <v/>
      </c>
      <c r="U90" s="184" t="str">
        <f>'TABELA IIa'!U99</f>
        <v/>
      </c>
      <c r="V90" s="184" t="str">
        <f>'TABELA IIa'!V99</f>
        <v/>
      </c>
      <c r="W90" s="184" t="e">
        <f>'TABELA IIa'!#REF!</f>
        <v>#REF!</v>
      </c>
      <c r="X90" s="184" t="e">
        <f>'TABELA IIa'!#REF!</f>
        <v>#REF!</v>
      </c>
      <c r="Y90" s="184" t="e">
        <f>'TABELA IIa'!#REF!</f>
        <v>#REF!</v>
      </c>
      <c r="Z90" s="184" t="e">
        <f>'TABELA IIa'!#REF!</f>
        <v>#REF!</v>
      </c>
      <c r="AA90" s="184" t="e">
        <f>'TABELA IIa'!#REF!</f>
        <v>#REF!</v>
      </c>
      <c r="AB90" s="184" t="e">
        <f>'TABELA IIa'!#REF!</f>
        <v>#REF!</v>
      </c>
      <c r="AC90" s="184" t="e">
        <f>'TABELA IIa'!#REF!</f>
        <v>#REF!</v>
      </c>
      <c r="AD90" s="184" t="e">
        <f>'TABELA IIa'!#REF!</f>
        <v>#REF!</v>
      </c>
    </row>
    <row r="91" spans="1:30" s="179" customFormat="1" x14ac:dyDescent="0.2">
      <c r="A91" s="184">
        <f>'TABELA I'!$K$2</f>
        <v>0</v>
      </c>
      <c r="B91" s="184">
        <f>'TABELA I'!$K$1</f>
        <v>2025</v>
      </c>
      <c r="C91" s="184" t="str">
        <f t="shared" ref="C91:F91" si="88">C90</f>
        <v/>
      </c>
      <c r="D91" s="184">
        <f t="shared" si="88"/>
        <v>0</v>
      </c>
      <c r="E91" s="184" t="str">
        <f t="shared" si="88"/>
        <v/>
      </c>
      <c r="F91" s="184" t="str">
        <f t="shared" si="88"/>
        <v>Nije ocijenjen</v>
      </c>
      <c r="G91" s="184" t="str">
        <f>'TABELA IIa'!G100</f>
        <v>KTRZ, KTPO, KTO, KTK</v>
      </c>
      <c r="H91" s="184">
        <f>'TABELA IIa'!H100</f>
        <v>0</v>
      </c>
      <c r="I91" s="184">
        <f>'TABELA IIa'!I100</f>
        <v>0</v>
      </c>
      <c r="J91" s="184">
        <f>'TABELA IIa'!J100</f>
        <v>0</v>
      </c>
      <c r="K91" s="184">
        <f>'TABELA IIa'!K100</f>
        <v>0</v>
      </c>
      <c r="L91" s="184">
        <f>'TABELA IIa'!L100</f>
        <v>0</v>
      </c>
      <c r="M91" s="184">
        <f>'TABELA IIa'!M100</f>
        <v>0</v>
      </c>
      <c r="N91" s="184" t="e">
        <f>'TABELA IIa'!N100</f>
        <v>#REF!</v>
      </c>
      <c r="O91" s="184">
        <f>'TABELA IIa'!O100</f>
        <v>0</v>
      </c>
      <c r="P91" s="184">
        <f>'TABELA IIa'!P100</f>
        <v>0</v>
      </c>
      <c r="Q91" s="184">
        <f>'TABELA IIa'!Q100</f>
        <v>0</v>
      </c>
      <c r="R91" s="184" t="str">
        <f>'TABELA IIa'!R100</f>
        <v/>
      </c>
      <c r="S91" s="184" t="str">
        <f>'TABELA IIa'!S100</f>
        <v/>
      </c>
      <c r="T91" s="184" t="str">
        <f>'TABELA IIa'!T100</f>
        <v/>
      </c>
      <c r="U91" s="184" t="str">
        <f t="shared" ref="U91:AD91" si="89">U90</f>
        <v/>
      </c>
      <c r="V91" s="184" t="str">
        <f t="shared" si="89"/>
        <v/>
      </c>
      <c r="W91" s="184" t="e">
        <f t="shared" si="89"/>
        <v>#REF!</v>
      </c>
      <c r="X91" s="184" t="e">
        <f t="shared" si="89"/>
        <v>#REF!</v>
      </c>
      <c r="Y91" s="184" t="e">
        <f t="shared" si="89"/>
        <v>#REF!</v>
      </c>
      <c r="Z91" s="184" t="e">
        <f t="shared" si="89"/>
        <v>#REF!</v>
      </c>
      <c r="AA91" s="184" t="e">
        <f t="shared" si="89"/>
        <v>#REF!</v>
      </c>
      <c r="AB91" s="184" t="e">
        <f t="shared" si="89"/>
        <v>#REF!</v>
      </c>
      <c r="AC91" s="184" t="e">
        <f t="shared" si="89"/>
        <v>#REF!</v>
      </c>
      <c r="AD91" s="184" t="e">
        <f t="shared" si="89"/>
        <v>#REF!</v>
      </c>
    </row>
    <row r="92" spans="1:30" s="179" customFormat="1" x14ac:dyDescent="0.2">
      <c r="A92" s="184">
        <f>'TABELA I'!$K$2</f>
        <v>0</v>
      </c>
      <c r="B92" s="184">
        <f>'TABELA I'!$K$1</f>
        <v>2025</v>
      </c>
      <c r="C92" s="184" t="str">
        <f>'TABELA IIa'!C101</f>
        <v/>
      </c>
      <c r="D92" s="184">
        <f>'TABELA IIa'!D101</f>
        <v>0</v>
      </c>
      <c r="E92" s="184" t="str">
        <f>'TABELA IIa'!E101</f>
        <v/>
      </c>
      <c r="F92" s="184" t="str">
        <f>'TABELA IIa'!F101</f>
        <v>Nije ocijenjen</v>
      </c>
      <c r="G92" s="184" t="str">
        <f>'TABELA IIa'!G101</f>
        <v>KT i KTM</v>
      </c>
      <c r="H92" s="184">
        <f>'TABELA IIa'!H101</f>
        <v>0</v>
      </c>
      <c r="I92" s="184">
        <f>'TABELA IIa'!I101</f>
        <v>0</v>
      </c>
      <c r="J92" s="184">
        <f>'TABELA IIa'!J101</f>
        <v>0</v>
      </c>
      <c r="K92" s="184">
        <f>'TABELA IIa'!K101</f>
        <v>0</v>
      </c>
      <c r="L92" s="184" t="str">
        <f>'TABELA IIa'!L101</f>
        <v/>
      </c>
      <c r="M92" s="184" t="str">
        <f>'TABELA IIa'!M101</f>
        <v/>
      </c>
      <c r="N92" s="184" t="str">
        <f>'TABELA IIa'!N101</f>
        <v/>
      </c>
      <c r="O92" s="184">
        <f>'TABELA IIa'!O101</f>
        <v>0</v>
      </c>
      <c r="P92" s="184">
        <f>'TABELA IIa'!P101</f>
        <v>0</v>
      </c>
      <c r="Q92" s="184">
        <f>'TABELA IIa'!Q101</f>
        <v>0</v>
      </c>
      <c r="R92" s="184" t="str">
        <f>'TABELA IIa'!R101</f>
        <v/>
      </c>
      <c r="S92" s="184" t="str">
        <f>'TABELA IIa'!S101</f>
        <v/>
      </c>
      <c r="T92" s="184" t="str">
        <f>'TABELA IIa'!T101</f>
        <v/>
      </c>
      <c r="U92" s="184" t="str">
        <f>'TABELA IIa'!U101</f>
        <v/>
      </c>
      <c r="V92" s="184" t="str">
        <f>'TABELA IIa'!V101</f>
        <v/>
      </c>
      <c r="W92" s="184" t="e">
        <f>'TABELA IIa'!#REF!</f>
        <v>#REF!</v>
      </c>
      <c r="X92" s="184" t="e">
        <f>'TABELA IIa'!#REF!</f>
        <v>#REF!</v>
      </c>
      <c r="Y92" s="184" t="e">
        <f>'TABELA IIa'!#REF!</f>
        <v>#REF!</v>
      </c>
      <c r="Z92" s="184" t="e">
        <f>'TABELA IIa'!#REF!</f>
        <v>#REF!</v>
      </c>
      <c r="AA92" s="184" t="e">
        <f>'TABELA IIa'!#REF!</f>
        <v>#REF!</v>
      </c>
      <c r="AB92" s="184" t="e">
        <f>'TABELA IIa'!#REF!</f>
        <v>#REF!</v>
      </c>
      <c r="AC92" s="184" t="e">
        <f>'TABELA IIa'!#REF!</f>
        <v>#REF!</v>
      </c>
      <c r="AD92" s="184" t="e">
        <f>'TABELA IIa'!#REF!</f>
        <v>#REF!</v>
      </c>
    </row>
    <row r="93" spans="1:30" s="179" customFormat="1" x14ac:dyDescent="0.2">
      <c r="A93" s="184">
        <f>'TABELA I'!$K$2</f>
        <v>0</v>
      </c>
      <c r="B93" s="184">
        <f>'TABELA I'!$K$1</f>
        <v>2025</v>
      </c>
      <c r="C93" s="184" t="str">
        <f t="shared" ref="C93:F93" si="90">C92</f>
        <v/>
      </c>
      <c r="D93" s="184">
        <f t="shared" si="90"/>
        <v>0</v>
      </c>
      <c r="E93" s="184" t="str">
        <f t="shared" si="90"/>
        <v/>
      </c>
      <c r="F93" s="184" t="str">
        <f t="shared" si="90"/>
        <v>Nije ocijenjen</v>
      </c>
      <c r="G93" s="184" t="str">
        <f>'TABELA IIa'!G102</f>
        <v>KTRZ, KTPO, KTO, KTK</v>
      </c>
      <c r="H93" s="184">
        <f>'TABELA IIa'!H102</f>
        <v>0</v>
      </c>
      <c r="I93" s="184">
        <f>'TABELA IIa'!I102</f>
        <v>0</v>
      </c>
      <c r="J93" s="184">
        <f>'TABELA IIa'!J102</f>
        <v>0</v>
      </c>
      <c r="K93" s="184">
        <f>'TABELA IIa'!K102</f>
        <v>0</v>
      </c>
      <c r="L93" s="184">
        <f>'TABELA IIa'!L102</f>
        <v>0</v>
      </c>
      <c r="M93" s="184">
        <f>'TABELA IIa'!M102</f>
        <v>0</v>
      </c>
      <c r="N93" s="184" t="e">
        <f>'TABELA IIa'!N102</f>
        <v>#REF!</v>
      </c>
      <c r="O93" s="184">
        <f>'TABELA IIa'!O102</f>
        <v>0</v>
      </c>
      <c r="P93" s="184">
        <f>'TABELA IIa'!P102</f>
        <v>0</v>
      </c>
      <c r="Q93" s="184">
        <f>'TABELA IIa'!Q102</f>
        <v>0</v>
      </c>
      <c r="R93" s="184" t="str">
        <f>'TABELA IIa'!R102</f>
        <v/>
      </c>
      <c r="S93" s="184" t="str">
        <f>'TABELA IIa'!S102</f>
        <v/>
      </c>
      <c r="T93" s="184" t="str">
        <f>'TABELA IIa'!T102</f>
        <v/>
      </c>
      <c r="U93" s="184" t="str">
        <f t="shared" ref="U93:AD93" si="91">U92</f>
        <v/>
      </c>
      <c r="V93" s="184" t="str">
        <f t="shared" si="91"/>
        <v/>
      </c>
      <c r="W93" s="184" t="e">
        <f t="shared" si="91"/>
        <v>#REF!</v>
      </c>
      <c r="X93" s="184" t="e">
        <f t="shared" si="91"/>
        <v>#REF!</v>
      </c>
      <c r="Y93" s="184" t="e">
        <f t="shared" si="91"/>
        <v>#REF!</v>
      </c>
      <c r="Z93" s="184" t="e">
        <f t="shared" si="91"/>
        <v>#REF!</v>
      </c>
      <c r="AA93" s="184" t="e">
        <f t="shared" si="91"/>
        <v>#REF!</v>
      </c>
      <c r="AB93" s="184" t="e">
        <f t="shared" si="91"/>
        <v>#REF!</v>
      </c>
      <c r="AC93" s="184" t="e">
        <f t="shared" si="91"/>
        <v>#REF!</v>
      </c>
      <c r="AD93" s="184" t="e">
        <f t="shared" si="91"/>
        <v>#REF!</v>
      </c>
    </row>
    <row r="94" spans="1:30" s="179" customFormat="1" x14ac:dyDescent="0.2">
      <c r="A94" s="184">
        <f>'TABELA I'!$K$2</f>
        <v>0</v>
      </c>
      <c r="B94" s="184">
        <f>'TABELA I'!$K$1</f>
        <v>2025</v>
      </c>
      <c r="C94" s="184" t="str">
        <f>'TABELA IIa'!C103</f>
        <v/>
      </c>
      <c r="D94" s="184">
        <f>'TABELA IIa'!D103</f>
        <v>0</v>
      </c>
      <c r="E94" s="184" t="str">
        <f>'TABELA IIa'!E103</f>
        <v/>
      </c>
      <c r="F94" s="184" t="str">
        <f>'TABELA IIa'!F103</f>
        <v>Nije ocijenjen</v>
      </c>
      <c r="G94" s="184" t="str">
        <f>'TABELA IIa'!G103</f>
        <v>KT i KTM</v>
      </c>
      <c r="H94" s="184">
        <f>'TABELA IIa'!H103</f>
        <v>0</v>
      </c>
      <c r="I94" s="184">
        <f>'TABELA IIa'!I103</f>
        <v>0</v>
      </c>
      <c r="J94" s="184">
        <f>'TABELA IIa'!J103</f>
        <v>0</v>
      </c>
      <c r="K94" s="184">
        <f>'TABELA IIa'!K103</f>
        <v>0</v>
      </c>
      <c r="L94" s="184" t="str">
        <f>'TABELA IIa'!L103</f>
        <v/>
      </c>
      <c r="M94" s="184" t="str">
        <f>'TABELA IIa'!M103</f>
        <v/>
      </c>
      <c r="N94" s="184" t="str">
        <f>'TABELA IIa'!N103</f>
        <v/>
      </c>
      <c r="O94" s="184">
        <f>'TABELA IIa'!O103</f>
        <v>0</v>
      </c>
      <c r="P94" s="184">
        <f>'TABELA IIa'!P103</f>
        <v>0</v>
      </c>
      <c r="Q94" s="184">
        <f>'TABELA IIa'!Q103</f>
        <v>0</v>
      </c>
      <c r="R94" s="184" t="str">
        <f>'TABELA IIa'!R103</f>
        <v/>
      </c>
      <c r="S94" s="184" t="str">
        <f>'TABELA IIa'!S103</f>
        <v/>
      </c>
      <c r="T94" s="184" t="str">
        <f>'TABELA IIa'!T103</f>
        <v/>
      </c>
      <c r="U94" s="184" t="str">
        <f>'TABELA IIa'!U103</f>
        <v/>
      </c>
      <c r="V94" s="184" t="str">
        <f>'TABELA IIa'!V103</f>
        <v/>
      </c>
      <c r="W94" s="184" t="e">
        <f>'TABELA IIa'!#REF!</f>
        <v>#REF!</v>
      </c>
      <c r="X94" s="184" t="e">
        <f>'TABELA IIa'!#REF!</f>
        <v>#REF!</v>
      </c>
      <c r="Y94" s="184" t="e">
        <f>'TABELA IIa'!#REF!</f>
        <v>#REF!</v>
      </c>
      <c r="Z94" s="184" t="e">
        <f>'TABELA IIa'!#REF!</f>
        <v>#REF!</v>
      </c>
      <c r="AA94" s="184" t="e">
        <f>'TABELA IIa'!#REF!</f>
        <v>#REF!</v>
      </c>
      <c r="AB94" s="184" t="e">
        <f>'TABELA IIa'!#REF!</f>
        <v>#REF!</v>
      </c>
      <c r="AC94" s="184" t="e">
        <f>'TABELA IIa'!#REF!</f>
        <v>#REF!</v>
      </c>
      <c r="AD94" s="184" t="e">
        <f>'TABELA IIa'!#REF!</f>
        <v>#REF!</v>
      </c>
    </row>
    <row r="95" spans="1:30" s="179" customFormat="1" x14ac:dyDescent="0.2">
      <c r="A95" s="184">
        <f>'TABELA I'!$K$2</f>
        <v>0</v>
      </c>
      <c r="B95" s="184">
        <f>'TABELA I'!$K$1</f>
        <v>2025</v>
      </c>
      <c r="C95" s="184" t="str">
        <f t="shared" ref="C95:F95" si="92">C94</f>
        <v/>
      </c>
      <c r="D95" s="184">
        <f t="shared" si="92"/>
        <v>0</v>
      </c>
      <c r="E95" s="184" t="str">
        <f t="shared" si="92"/>
        <v/>
      </c>
      <c r="F95" s="184" t="str">
        <f t="shared" si="92"/>
        <v>Nije ocijenjen</v>
      </c>
      <c r="G95" s="184" t="str">
        <f>'TABELA IIa'!G104</f>
        <v>KTRZ, KTPO, KTO, KTK</v>
      </c>
      <c r="H95" s="184">
        <f>'TABELA IIa'!H104</f>
        <v>0</v>
      </c>
      <c r="I95" s="184">
        <f>'TABELA IIa'!I104</f>
        <v>0</v>
      </c>
      <c r="J95" s="184">
        <f>'TABELA IIa'!J104</f>
        <v>0</v>
      </c>
      <c r="K95" s="184">
        <f>'TABELA IIa'!K104</f>
        <v>0</v>
      </c>
      <c r="L95" s="184">
        <f>'TABELA IIa'!L104</f>
        <v>0</v>
      </c>
      <c r="M95" s="184">
        <f>'TABELA IIa'!M104</f>
        <v>0</v>
      </c>
      <c r="N95" s="184" t="e">
        <f>'TABELA IIa'!N104</f>
        <v>#REF!</v>
      </c>
      <c r="O95" s="184">
        <f>'TABELA IIa'!O104</f>
        <v>0</v>
      </c>
      <c r="P95" s="184">
        <f>'TABELA IIa'!P104</f>
        <v>0</v>
      </c>
      <c r="Q95" s="184">
        <f>'TABELA IIa'!Q104</f>
        <v>0</v>
      </c>
      <c r="R95" s="184" t="str">
        <f>'TABELA IIa'!R104</f>
        <v/>
      </c>
      <c r="S95" s="184" t="str">
        <f>'TABELA IIa'!S104</f>
        <v/>
      </c>
      <c r="T95" s="184" t="str">
        <f>'TABELA IIa'!T104</f>
        <v/>
      </c>
      <c r="U95" s="184" t="str">
        <f t="shared" ref="U95:AD95" si="93">U94</f>
        <v/>
      </c>
      <c r="V95" s="184" t="str">
        <f t="shared" si="93"/>
        <v/>
      </c>
      <c r="W95" s="184" t="e">
        <f t="shared" si="93"/>
        <v>#REF!</v>
      </c>
      <c r="X95" s="184" t="e">
        <f t="shared" si="93"/>
        <v>#REF!</v>
      </c>
      <c r="Y95" s="184" t="e">
        <f t="shared" si="93"/>
        <v>#REF!</v>
      </c>
      <c r="Z95" s="184" t="e">
        <f t="shared" si="93"/>
        <v>#REF!</v>
      </c>
      <c r="AA95" s="184" t="e">
        <f t="shared" si="93"/>
        <v>#REF!</v>
      </c>
      <c r="AB95" s="184" t="e">
        <f t="shared" si="93"/>
        <v>#REF!</v>
      </c>
      <c r="AC95" s="184" t="e">
        <f t="shared" si="93"/>
        <v>#REF!</v>
      </c>
      <c r="AD95" s="184" t="e">
        <f t="shared" si="93"/>
        <v>#REF!</v>
      </c>
    </row>
    <row r="96" spans="1:30" s="179" customFormat="1" x14ac:dyDescent="0.2">
      <c r="A96" s="184">
        <f>'TABELA I'!$K$2</f>
        <v>0</v>
      </c>
      <c r="B96" s="184">
        <f>'TABELA I'!$K$1</f>
        <v>2025</v>
      </c>
      <c r="C96" s="184" t="str">
        <f>'TABELA IIa'!C105</f>
        <v/>
      </c>
      <c r="D96" s="184">
        <f>'TABELA IIa'!D105</f>
        <v>0</v>
      </c>
      <c r="E96" s="184" t="str">
        <f>'TABELA IIa'!E105</f>
        <v/>
      </c>
      <c r="F96" s="184" t="str">
        <f>'TABELA IIa'!F105</f>
        <v>Nije ocijenjen</v>
      </c>
      <c r="G96" s="184" t="str">
        <f>'TABELA IIa'!G105</f>
        <v>KT i KTM</v>
      </c>
      <c r="H96" s="184">
        <f>'TABELA IIa'!H105</f>
        <v>0</v>
      </c>
      <c r="I96" s="184">
        <f>'TABELA IIa'!I105</f>
        <v>0</v>
      </c>
      <c r="J96" s="184">
        <f>'TABELA IIa'!J105</f>
        <v>0</v>
      </c>
      <c r="K96" s="184">
        <f>'TABELA IIa'!K105</f>
        <v>0</v>
      </c>
      <c r="L96" s="184" t="str">
        <f>'TABELA IIa'!L105</f>
        <v/>
      </c>
      <c r="M96" s="184" t="str">
        <f>'TABELA IIa'!M105</f>
        <v/>
      </c>
      <c r="N96" s="184" t="str">
        <f>'TABELA IIa'!N105</f>
        <v/>
      </c>
      <c r="O96" s="184">
        <f>'TABELA IIa'!O105</f>
        <v>0</v>
      </c>
      <c r="P96" s="184">
        <f>'TABELA IIa'!P105</f>
        <v>0</v>
      </c>
      <c r="Q96" s="184">
        <f>'TABELA IIa'!Q105</f>
        <v>0</v>
      </c>
      <c r="R96" s="184" t="str">
        <f>'TABELA IIa'!R105</f>
        <v/>
      </c>
      <c r="S96" s="184" t="str">
        <f>'TABELA IIa'!S105</f>
        <v/>
      </c>
      <c r="T96" s="184" t="str">
        <f>'TABELA IIa'!T105</f>
        <v/>
      </c>
      <c r="U96" s="184" t="str">
        <f>'TABELA IIa'!U105</f>
        <v/>
      </c>
      <c r="V96" s="184" t="str">
        <f>'TABELA IIa'!V105</f>
        <v/>
      </c>
      <c r="W96" s="184" t="e">
        <f>'TABELA IIa'!#REF!</f>
        <v>#REF!</v>
      </c>
      <c r="X96" s="184" t="e">
        <f>'TABELA IIa'!#REF!</f>
        <v>#REF!</v>
      </c>
      <c r="Y96" s="184" t="e">
        <f>'TABELA IIa'!#REF!</f>
        <v>#REF!</v>
      </c>
      <c r="Z96" s="184" t="e">
        <f>'TABELA IIa'!#REF!</f>
        <v>#REF!</v>
      </c>
      <c r="AA96" s="184" t="e">
        <f>'TABELA IIa'!#REF!</f>
        <v>#REF!</v>
      </c>
      <c r="AB96" s="184" t="e">
        <f>'TABELA IIa'!#REF!</f>
        <v>#REF!</v>
      </c>
      <c r="AC96" s="184" t="e">
        <f>'TABELA IIa'!#REF!</f>
        <v>#REF!</v>
      </c>
      <c r="AD96" s="184" t="e">
        <f>'TABELA IIa'!#REF!</f>
        <v>#REF!</v>
      </c>
    </row>
    <row r="97" spans="1:30" s="179" customFormat="1" x14ac:dyDescent="0.2">
      <c r="A97" s="184">
        <f>'TABELA I'!$K$2</f>
        <v>0</v>
      </c>
      <c r="B97" s="184">
        <f>'TABELA I'!$K$1</f>
        <v>2025</v>
      </c>
      <c r="C97" s="184" t="str">
        <f t="shared" ref="C97:F97" si="94">C96</f>
        <v/>
      </c>
      <c r="D97" s="184">
        <f t="shared" si="94"/>
        <v>0</v>
      </c>
      <c r="E97" s="184" t="str">
        <f t="shared" si="94"/>
        <v/>
      </c>
      <c r="F97" s="184" t="str">
        <f t="shared" si="94"/>
        <v>Nije ocijenjen</v>
      </c>
      <c r="G97" s="184" t="str">
        <f>'TABELA IIa'!G106</f>
        <v>KTRZ, KTPO, KTO, KTK</v>
      </c>
      <c r="H97" s="184">
        <f>'TABELA IIa'!H106</f>
        <v>0</v>
      </c>
      <c r="I97" s="184">
        <f>'TABELA IIa'!I106</f>
        <v>0</v>
      </c>
      <c r="J97" s="184">
        <f>'TABELA IIa'!J106</f>
        <v>0</v>
      </c>
      <c r="K97" s="184">
        <f>'TABELA IIa'!K106</f>
        <v>0</v>
      </c>
      <c r="L97" s="184">
        <f>'TABELA IIa'!L106</f>
        <v>0</v>
      </c>
      <c r="M97" s="184">
        <f>'TABELA IIa'!M106</f>
        <v>0</v>
      </c>
      <c r="N97" s="184" t="e">
        <f>'TABELA IIa'!N106</f>
        <v>#REF!</v>
      </c>
      <c r="O97" s="184">
        <f>'TABELA IIa'!O106</f>
        <v>0</v>
      </c>
      <c r="P97" s="184">
        <f>'TABELA IIa'!P106</f>
        <v>0</v>
      </c>
      <c r="Q97" s="184">
        <f>'TABELA IIa'!Q106</f>
        <v>0</v>
      </c>
      <c r="R97" s="184" t="str">
        <f>'TABELA IIa'!R106</f>
        <v/>
      </c>
      <c r="S97" s="184" t="str">
        <f>'TABELA IIa'!S106</f>
        <v/>
      </c>
      <c r="T97" s="184" t="str">
        <f>'TABELA IIa'!T106</f>
        <v/>
      </c>
      <c r="U97" s="184" t="str">
        <f t="shared" ref="U97:AD97" si="95">U96</f>
        <v/>
      </c>
      <c r="V97" s="184" t="str">
        <f t="shared" si="95"/>
        <v/>
      </c>
      <c r="W97" s="184" t="e">
        <f t="shared" si="95"/>
        <v>#REF!</v>
      </c>
      <c r="X97" s="184" t="e">
        <f t="shared" si="95"/>
        <v>#REF!</v>
      </c>
      <c r="Y97" s="184" t="e">
        <f t="shared" si="95"/>
        <v>#REF!</v>
      </c>
      <c r="Z97" s="184" t="e">
        <f t="shared" si="95"/>
        <v>#REF!</v>
      </c>
      <c r="AA97" s="184" t="e">
        <f t="shared" si="95"/>
        <v>#REF!</v>
      </c>
      <c r="AB97" s="184" t="e">
        <f t="shared" si="95"/>
        <v>#REF!</v>
      </c>
      <c r="AC97" s="184" t="e">
        <f t="shared" si="95"/>
        <v>#REF!</v>
      </c>
      <c r="AD97" s="184" t="e">
        <f t="shared" si="95"/>
        <v>#REF!</v>
      </c>
    </row>
    <row r="98" spans="1:30" s="179" customFormat="1" x14ac:dyDescent="0.2">
      <c r="A98" s="184">
        <f>'TABELA I'!$K$2</f>
        <v>0</v>
      </c>
      <c r="B98" s="184">
        <f>'TABELA I'!$K$1</f>
        <v>2025</v>
      </c>
      <c r="C98" s="184" t="str">
        <f>'TABELA IIa'!C107</f>
        <v/>
      </c>
      <c r="D98" s="184">
        <f>'TABELA IIa'!D107</f>
        <v>0</v>
      </c>
      <c r="E98" s="184" t="str">
        <f>'TABELA IIa'!E107</f>
        <v/>
      </c>
      <c r="F98" s="184" t="str">
        <f>'TABELA IIa'!F107</f>
        <v>Nije ocijenjen</v>
      </c>
      <c r="G98" s="184" t="str">
        <f>'TABELA IIa'!G107</f>
        <v>KT i KTM</v>
      </c>
      <c r="H98" s="184">
        <f>'TABELA IIa'!H107</f>
        <v>0</v>
      </c>
      <c r="I98" s="184">
        <f>'TABELA IIa'!I107</f>
        <v>0</v>
      </c>
      <c r="J98" s="184">
        <f>'TABELA IIa'!J107</f>
        <v>0</v>
      </c>
      <c r="K98" s="184">
        <f>'TABELA IIa'!K107</f>
        <v>0</v>
      </c>
      <c r="L98" s="184" t="str">
        <f>'TABELA IIa'!L107</f>
        <v/>
      </c>
      <c r="M98" s="184" t="str">
        <f>'TABELA IIa'!M107</f>
        <v/>
      </c>
      <c r="N98" s="184" t="str">
        <f>'TABELA IIa'!N107</f>
        <v/>
      </c>
      <c r="O98" s="184">
        <f>'TABELA IIa'!O107</f>
        <v>0</v>
      </c>
      <c r="P98" s="184">
        <f>'TABELA IIa'!P107</f>
        <v>0</v>
      </c>
      <c r="Q98" s="184">
        <f>'TABELA IIa'!Q107</f>
        <v>0</v>
      </c>
      <c r="R98" s="184" t="str">
        <f>'TABELA IIa'!R107</f>
        <v/>
      </c>
      <c r="S98" s="184" t="str">
        <f>'TABELA IIa'!S107</f>
        <v/>
      </c>
      <c r="T98" s="184" t="str">
        <f>'TABELA IIa'!T107</f>
        <v/>
      </c>
      <c r="U98" s="184" t="str">
        <f>'TABELA IIa'!U107</f>
        <v/>
      </c>
      <c r="V98" s="184" t="str">
        <f>'TABELA IIa'!V107</f>
        <v/>
      </c>
      <c r="W98" s="184" t="e">
        <f>'TABELA IIa'!#REF!</f>
        <v>#REF!</v>
      </c>
      <c r="X98" s="184" t="e">
        <f>'TABELA IIa'!#REF!</f>
        <v>#REF!</v>
      </c>
      <c r="Y98" s="184" t="e">
        <f>'TABELA IIa'!#REF!</f>
        <v>#REF!</v>
      </c>
      <c r="Z98" s="184" t="e">
        <f>'TABELA IIa'!#REF!</f>
        <v>#REF!</v>
      </c>
      <c r="AA98" s="184" t="e">
        <f>'TABELA IIa'!#REF!</f>
        <v>#REF!</v>
      </c>
      <c r="AB98" s="184" t="e">
        <f>'TABELA IIa'!#REF!</f>
        <v>#REF!</v>
      </c>
      <c r="AC98" s="184" t="e">
        <f>'TABELA IIa'!#REF!</f>
        <v>#REF!</v>
      </c>
      <c r="AD98" s="184" t="e">
        <f>'TABELA IIa'!#REF!</f>
        <v>#REF!</v>
      </c>
    </row>
    <row r="99" spans="1:30" s="179" customFormat="1" x14ac:dyDescent="0.2">
      <c r="A99" s="184">
        <f>'TABELA I'!$K$2</f>
        <v>0</v>
      </c>
      <c r="B99" s="184">
        <f>'TABELA I'!$K$1</f>
        <v>2025</v>
      </c>
      <c r="C99" s="184" t="str">
        <f t="shared" ref="C99:F99" si="96">C98</f>
        <v/>
      </c>
      <c r="D99" s="184">
        <f t="shared" si="96"/>
        <v>0</v>
      </c>
      <c r="E99" s="184" t="str">
        <f t="shared" si="96"/>
        <v/>
      </c>
      <c r="F99" s="184" t="str">
        <f t="shared" si="96"/>
        <v>Nije ocijenjen</v>
      </c>
      <c r="G99" s="184" t="str">
        <f>'TABELA IIa'!G108</f>
        <v>KTRZ, KTPO, KTO, KTK</v>
      </c>
      <c r="H99" s="184">
        <f>'TABELA IIa'!H108</f>
        <v>0</v>
      </c>
      <c r="I99" s="184">
        <f>'TABELA IIa'!I108</f>
        <v>0</v>
      </c>
      <c r="J99" s="184">
        <f>'TABELA IIa'!J108</f>
        <v>0</v>
      </c>
      <c r="K99" s="184">
        <f>'TABELA IIa'!K108</f>
        <v>0</v>
      </c>
      <c r="L99" s="184">
        <f>'TABELA IIa'!L108</f>
        <v>0</v>
      </c>
      <c r="M99" s="184">
        <f>'TABELA IIa'!M108</f>
        <v>0</v>
      </c>
      <c r="N99" s="184" t="e">
        <f>'TABELA IIa'!N108</f>
        <v>#REF!</v>
      </c>
      <c r="O99" s="184">
        <f>'TABELA IIa'!O108</f>
        <v>0</v>
      </c>
      <c r="P99" s="184">
        <f>'TABELA IIa'!P108</f>
        <v>0</v>
      </c>
      <c r="Q99" s="184">
        <f>'TABELA IIa'!Q108</f>
        <v>0</v>
      </c>
      <c r="R99" s="184" t="str">
        <f>'TABELA IIa'!R108</f>
        <v/>
      </c>
      <c r="S99" s="184" t="str">
        <f>'TABELA IIa'!S108</f>
        <v/>
      </c>
      <c r="T99" s="184" t="str">
        <f>'TABELA IIa'!T108</f>
        <v/>
      </c>
      <c r="U99" s="184" t="str">
        <f t="shared" ref="U99:AD99" si="97">U98</f>
        <v/>
      </c>
      <c r="V99" s="184" t="str">
        <f t="shared" si="97"/>
        <v/>
      </c>
      <c r="W99" s="184" t="e">
        <f t="shared" si="97"/>
        <v>#REF!</v>
      </c>
      <c r="X99" s="184" t="e">
        <f t="shared" si="97"/>
        <v>#REF!</v>
      </c>
      <c r="Y99" s="184" t="e">
        <f t="shared" si="97"/>
        <v>#REF!</v>
      </c>
      <c r="Z99" s="184" t="e">
        <f t="shared" si="97"/>
        <v>#REF!</v>
      </c>
      <c r="AA99" s="184" t="e">
        <f t="shared" si="97"/>
        <v>#REF!</v>
      </c>
      <c r="AB99" s="184" t="e">
        <f t="shared" si="97"/>
        <v>#REF!</v>
      </c>
      <c r="AC99" s="184" t="e">
        <f t="shared" si="97"/>
        <v>#REF!</v>
      </c>
      <c r="AD99" s="184" t="e">
        <f t="shared" si="97"/>
        <v>#REF!</v>
      </c>
    </row>
    <row r="100" spans="1:30" s="179" customFormat="1" x14ac:dyDescent="0.2">
      <c r="A100" s="184">
        <f>'TABELA I'!$K$2</f>
        <v>0</v>
      </c>
      <c r="B100" s="184">
        <f>'TABELA I'!$K$1</f>
        <v>2025</v>
      </c>
      <c r="C100" s="184" t="str">
        <f>'TABELA IIa'!C109</f>
        <v/>
      </c>
      <c r="D100" s="184">
        <f>'TABELA IIa'!D109</f>
        <v>0</v>
      </c>
      <c r="E100" s="184" t="str">
        <f>'TABELA IIa'!E109</f>
        <v/>
      </c>
      <c r="F100" s="184" t="str">
        <f>'TABELA IIa'!F109</f>
        <v>Nije ocijenjen</v>
      </c>
      <c r="G100" s="184" t="str">
        <f>'TABELA IIa'!G109</f>
        <v>KT i KTM</v>
      </c>
      <c r="H100" s="184">
        <f>'TABELA IIa'!H109</f>
        <v>0</v>
      </c>
      <c r="I100" s="184">
        <f>'TABELA IIa'!I109</f>
        <v>0</v>
      </c>
      <c r="J100" s="184">
        <f>'TABELA IIa'!J109</f>
        <v>0</v>
      </c>
      <c r="K100" s="184">
        <f>'TABELA IIa'!K109</f>
        <v>0</v>
      </c>
      <c r="L100" s="184" t="str">
        <f>'TABELA IIa'!L109</f>
        <v/>
      </c>
      <c r="M100" s="184" t="str">
        <f>'TABELA IIa'!M109</f>
        <v/>
      </c>
      <c r="N100" s="184" t="str">
        <f>'TABELA IIa'!N109</f>
        <v/>
      </c>
      <c r="O100" s="184">
        <f>'TABELA IIa'!O109</f>
        <v>0</v>
      </c>
      <c r="P100" s="184">
        <f>'TABELA IIa'!P109</f>
        <v>0</v>
      </c>
      <c r="Q100" s="184">
        <f>'TABELA IIa'!Q109</f>
        <v>0</v>
      </c>
      <c r="R100" s="184" t="str">
        <f>'TABELA IIa'!R109</f>
        <v/>
      </c>
      <c r="S100" s="184" t="str">
        <f>'TABELA IIa'!S109</f>
        <v/>
      </c>
      <c r="T100" s="184" t="str">
        <f>'TABELA IIa'!T109</f>
        <v/>
      </c>
      <c r="U100" s="184" t="str">
        <f>'TABELA IIa'!U109</f>
        <v/>
      </c>
      <c r="V100" s="184" t="str">
        <f>'TABELA IIa'!V109</f>
        <v/>
      </c>
      <c r="W100" s="184" t="e">
        <f>'TABELA IIa'!#REF!</f>
        <v>#REF!</v>
      </c>
      <c r="X100" s="184" t="e">
        <f>'TABELA IIa'!#REF!</f>
        <v>#REF!</v>
      </c>
      <c r="Y100" s="184" t="e">
        <f>'TABELA IIa'!#REF!</f>
        <v>#REF!</v>
      </c>
      <c r="Z100" s="184" t="e">
        <f>'TABELA IIa'!#REF!</f>
        <v>#REF!</v>
      </c>
      <c r="AA100" s="184" t="e">
        <f>'TABELA IIa'!#REF!</f>
        <v>#REF!</v>
      </c>
      <c r="AB100" s="184" t="e">
        <f>'TABELA IIa'!#REF!</f>
        <v>#REF!</v>
      </c>
      <c r="AC100" s="184" t="e">
        <f>'TABELA IIa'!#REF!</f>
        <v>#REF!</v>
      </c>
      <c r="AD100" s="184" t="e">
        <f>'TABELA IIa'!#REF!</f>
        <v>#REF!</v>
      </c>
    </row>
    <row r="101" spans="1:30" s="179" customFormat="1" x14ac:dyDescent="0.2">
      <c r="A101" s="184">
        <f>'TABELA I'!$K$2</f>
        <v>0</v>
      </c>
      <c r="B101" s="184">
        <f>'TABELA I'!$K$1</f>
        <v>2025</v>
      </c>
      <c r="C101" s="184" t="str">
        <f t="shared" ref="C101:F101" si="98">C100</f>
        <v/>
      </c>
      <c r="D101" s="184">
        <f t="shared" si="98"/>
        <v>0</v>
      </c>
      <c r="E101" s="184" t="str">
        <f t="shared" si="98"/>
        <v/>
      </c>
      <c r="F101" s="184" t="str">
        <f t="shared" si="98"/>
        <v>Nije ocijenjen</v>
      </c>
      <c r="G101" s="184" t="str">
        <f>'TABELA IIa'!G110</f>
        <v>KTRZ, KTPO, KTO, KTK</v>
      </c>
      <c r="H101" s="184">
        <f>'TABELA IIa'!H110</f>
        <v>0</v>
      </c>
      <c r="I101" s="184">
        <f>'TABELA IIa'!I110</f>
        <v>0</v>
      </c>
      <c r="J101" s="184">
        <f>'TABELA IIa'!J110</f>
        <v>0</v>
      </c>
      <c r="K101" s="184">
        <f>'TABELA IIa'!K110</f>
        <v>0</v>
      </c>
      <c r="L101" s="184">
        <f>'TABELA IIa'!L110</f>
        <v>0</v>
      </c>
      <c r="M101" s="184">
        <f>'TABELA IIa'!M110</f>
        <v>0</v>
      </c>
      <c r="N101" s="184" t="e">
        <f>'TABELA IIa'!N110</f>
        <v>#REF!</v>
      </c>
      <c r="O101" s="184">
        <f>'TABELA IIa'!O110</f>
        <v>0</v>
      </c>
      <c r="P101" s="184">
        <f>'TABELA IIa'!P110</f>
        <v>0</v>
      </c>
      <c r="Q101" s="184">
        <f>'TABELA IIa'!Q110</f>
        <v>0</v>
      </c>
      <c r="R101" s="184" t="str">
        <f>'TABELA IIa'!R110</f>
        <v/>
      </c>
      <c r="S101" s="184" t="str">
        <f>'TABELA IIa'!S110</f>
        <v/>
      </c>
      <c r="T101" s="184" t="str">
        <f>'TABELA IIa'!T110</f>
        <v/>
      </c>
      <c r="U101" s="184" t="str">
        <f t="shared" ref="U101:AD101" si="99">U100</f>
        <v/>
      </c>
      <c r="V101" s="184" t="str">
        <f t="shared" si="99"/>
        <v/>
      </c>
      <c r="W101" s="184" t="e">
        <f t="shared" si="99"/>
        <v>#REF!</v>
      </c>
      <c r="X101" s="184" t="e">
        <f t="shared" si="99"/>
        <v>#REF!</v>
      </c>
      <c r="Y101" s="184" t="e">
        <f t="shared" si="99"/>
        <v>#REF!</v>
      </c>
      <c r="Z101" s="184" t="e">
        <f t="shared" si="99"/>
        <v>#REF!</v>
      </c>
      <c r="AA101" s="184" t="e">
        <f t="shared" si="99"/>
        <v>#REF!</v>
      </c>
      <c r="AB101" s="184" t="e">
        <f t="shared" si="99"/>
        <v>#REF!</v>
      </c>
      <c r="AC101" s="184" t="e">
        <f t="shared" si="99"/>
        <v>#REF!</v>
      </c>
      <c r="AD101" s="184" t="e">
        <f t="shared" si="99"/>
        <v>#REF!</v>
      </c>
    </row>
    <row r="102" spans="1:30" s="179" customFormat="1" x14ac:dyDescent="0.2">
      <c r="A102" s="184">
        <f>'TABELA I'!$K$2</f>
        <v>0</v>
      </c>
      <c r="B102" s="184">
        <f>'TABELA I'!$K$1</f>
        <v>2025</v>
      </c>
      <c r="C102" s="184" t="str">
        <f>'TABELA IIa'!C111</f>
        <v/>
      </c>
      <c r="D102" s="184">
        <f>'TABELA IIa'!D111</f>
        <v>0</v>
      </c>
      <c r="E102" s="184" t="str">
        <f>'TABELA IIa'!E111</f>
        <v/>
      </c>
      <c r="F102" s="184" t="str">
        <f>'TABELA IIa'!F111</f>
        <v>Nije ocijenjen</v>
      </c>
      <c r="G102" s="184" t="str">
        <f>'TABELA IIa'!G111</f>
        <v>KT i KTM</v>
      </c>
      <c r="H102" s="184">
        <f>'TABELA IIa'!H111</f>
        <v>0</v>
      </c>
      <c r="I102" s="184">
        <f>'TABELA IIa'!I111</f>
        <v>0</v>
      </c>
      <c r="J102" s="184">
        <f>'TABELA IIa'!J111</f>
        <v>0</v>
      </c>
      <c r="K102" s="184">
        <f>'TABELA IIa'!K111</f>
        <v>0</v>
      </c>
      <c r="L102" s="184" t="str">
        <f>'TABELA IIa'!L111</f>
        <v/>
      </c>
      <c r="M102" s="184" t="str">
        <f>'TABELA IIa'!M111</f>
        <v/>
      </c>
      <c r="N102" s="184" t="str">
        <f>'TABELA IIa'!N111</f>
        <v/>
      </c>
      <c r="O102" s="184">
        <f>'TABELA IIa'!O111</f>
        <v>0</v>
      </c>
      <c r="P102" s="184">
        <f>'TABELA IIa'!P111</f>
        <v>0</v>
      </c>
      <c r="Q102" s="184">
        <f>'TABELA IIa'!Q111</f>
        <v>0</v>
      </c>
      <c r="R102" s="184" t="str">
        <f>'TABELA IIa'!R111</f>
        <v/>
      </c>
      <c r="S102" s="184" t="str">
        <f>'TABELA IIa'!S111</f>
        <v/>
      </c>
      <c r="T102" s="184" t="str">
        <f>'TABELA IIa'!T111</f>
        <v/>
      </c>
      <c r="U102" s="184" t="str">
        <f>'TABELA IIa'!U111</f>
        <v/>
      </c>
      <c r="V102" s="184" t="str">
        <f>'TABELA IIa'!V111</f>
        <v/>
      </c>
      <c r="W102" s="184" t="e">
        <f>'TABELA IIa'!#REF!</f>
        <v>#REF!</v>
      </c>
      <c r="X102" s="184" t="e">
        <f>'TABELA IIa'!#REF!</f>
        <v>#REF!</v>
      </c>
      <c r="Y102" s="184" t="e">
        <f>'TABELA IIa'!#REF!</f>
        <v>#REF!</v>
      </c>
      <c r="Z102" s="184" t="e">
        <f>'TABELA IIa'!#REF!</f>
        <v>#REF!</v>
      </c>
      <c r="AA102" s="184" t="e">
        <f>'TABELA IIa'!#REF!</f>
        <v>#REF!</v>
      </c>
      <c r="AB102" s="184" t="e">
        <f>'TABELA IIa'!#REF!</f>
        <v>#REF!</v>
      </c>
      <c r="AC102" s="184" t="e">
        <f>'TABELA IIa'!#REF!</f>
        <v>#REF!</v>
      </c>
      <c r="AD102" s="184" t="e">
        <f>'TABELA IIa'!#REF!</f>
        <v>#REF!</v>
      </c>
    </row>
    <row r="103" spans="1:30" s="179" customFormat="1" x14ac:dyDescent="0.2">
      <c r="A103" s="184">
        <f>'TABELA I'!$K$2</f>
        <v>0</v>
      </c>
      <c r="B103" s="184">
        <f>'TABELA I'!$K$1</f>
        <v>2025</v>
      </c>
      <c r="C103" s="184" t="str">
        <f t="shared" ref="C103:F103" si="100">C102</f>
        <v/>
      </c>
      <c r="D103" s="184">
        <f t="shared" si="100"/>
        <v>0</v>
      </c>
      <c r="E103" s="184" t="str">
        <f t="shared" si="100"/>
        <v/>
      </c>
      <c r="F103" s="184" t="str">
        <f t="shared" si="100"/>
        <v>Nije ocijenjen</v>
      </c>
      <c r="G103" s="184" t="str">
        <f>'TABELA IIa'!G112</f>
        <v>KTRZ, KTPO, KTO, KTK</v>
      </c>
      <c r="H103" s="184">
        <f>'TABELA IIa'!H112</f>
        <v>0</v>
      </c>
      <c r="I103" s="184">
        <f>'TABELA IIa'!I112</f>
        <v>0</v>
      </c>
      <c r="J103" s="184">
        <f>'TABELA IIa'!J112</f>
        <v>0</v>
      </c>
      <c r="K103" s="184">
        <f>'TABELA IIa'!K112</f>
        <v>0</v>
      </c>
      <c r="L103" s="184">
        <f>'TABELA IIa'!L112</f>
        <v>0</v>
      </c>
      <c r="M103" s="184">
        <f>'TABELA IIa'!M112</f>
        <v>0</v>
      </c>
      <c r="N103" s="184" t="e">
        <f>'TABELA IIa'!N112</f>
        <v>#REF!</v>
      </c>
      <c r="O103" s="184">
        <f>'TABELA IIa'!O112</f>
        <v>0</v>
      </c>
      <c r="P103" s="184">
        <f>'TABELA IIa'!P112</f>
        <v>0</v>
      </c>
      <c r="Q103" s="184">
        <f>'TABELA IIa'!Q112</f>
        <v>0</v>
      </c>
      <c r="R103" s="184" t="str">
        <f>'TABELA IIa'!R112</f>
        <v/>
      </c>
      <c r="S103" s="184" t="str">
        <f>'TABELA IIa'!S112</f>
        <v/>
      </c>
      <c r="T103" s="184" t="str">
        <f>'TABELA IIa'!T112</f>
        <v/>
      </c>
      <c r="U103" s="184" t="str">
        <f t="shared" ref="U103:AD103" si="101">U102</f>
        <v/>
      </c>
      <c r="V103" s="184" t="str">
        <f t="shared" si="101"/>
        <v/>
      </c>
      <c r="W103" s="184" t="e">
        <f t="shared" si="101"/>
        <v>#REF!</v>
      </c>
      <c r="X103" s="184" t="e">
        <f t="shared" si="101"/>
        <v>#REF!</v>
      </c>
      <c r="Y103" s="184" t="e">
        <f t="shared" si="101"/>
        <v>#REF!</v>
      </c>
      <c r="Z103" s="184" t="e">
        <f t="shared" si="101"/>
        <v>#REF!</v>
      </c>
      <c r="AA103" s="184" t="e">
        <f t="shared" si="101"/>
        <v>#REF!</v>
      </c>
      <c r="AB103" s="184" t="e">
        <f t="shared" si="101"/>
        <v>#REF!</v>
      </c>
      <c r="AC103" s="184" t="e">
        <f t="shared" si="101"/>
        <v>#REF!</v>
      </c>
      <c r="AD103" s="184" t="e">
        <f t="shared" si="101"/>
        <v>#REF!</v>
      </c>
    </row>
    <row r="104" spans="1:30" s="179" customFormat="1" x14ac:dyDescent="0.2">
      <c r="A104" s="184">
        <f>'TABELA I'!$K$2</f>
        <v>0</v>
      </c>
      <c r="B104" s="184">
        <f>'TABELA I'!$K$1</f>
        <v>2025</v>
      </c>
      <c r="C104" s="184" t="str">
        <f>'TABELA IIa'!C113</f>
        <v/>
      </c>
      <c r="D104" s="184">
        <f>'TABELA IIa'!D113</f>
        <v>0</v>
      </c>
      <c r="E104" s="184" t="str">
        <f>'TABELA IIa'!E113</f>
        <v/>
      </c>
      <c r="F104" s="184" t="str">
        <f>'TABELA IIa'!F113</f>
        <v>Nije ocijenjen</v>
      </c>
      <c r="G104" s="184" t="str">
        <f>'TABELA IIa'!G113</f>
        <v>KT i KTM</v>
      </c>
      <c r="H104" s="184">
        <f>'TABELA IIa'!H113</f>
        <v>0</v>
      </c>
      <c r="I104" s="184">
        <f>'TABELA IIa'!I113</f>
        <v>0</v>
      </c>
      <c r="J104" s="184">
        <f>'TABELA IIa'!J113</f>
        <v>0</v>
      </c>
      <c r="K104" s="184">
        <f>'TABELA IIa'!K113</f>
        <v>0</v>
      </c>
      <c r="L104" s="184" t="str">
        <f>'TABELA IIa'!L113</f>
        <v/>
      </c>
      <c r="M104" s="184" t="str">
        <f>'TABELA IIa'!M113</f>
        <v/>
      </c>
      <c r="N104" s="184" t="str">
        <f>'TABELA IIa'!N113</f>
        <v/>
      </c>
      <c r="O104" s="184">
        <f>'TABELA IIa'!O113</f>
        <v>0</v>
      </c>
      <c r="P104" s="184">
        <f>'TABELA IIa'!P113</f>
        <v>0</v>
      </c>
      <c r="Q104" s="184">
        <f>'TABELA IIa'!Q113</f>
        <v>0</v>
      </c>
      <c r="R104" s="184" t="str">
        <f>'TABELA IIa'!R113</f>
        <v/>
      </c>
      <c r="S104" s="184" t="str">
        <f>'TABELA IIa'!S113</f>
        <v/>
      </c>
      <c r="T104" s="184" t="str">
        <f>'TABELA IIa'!T113</f>
        <v/>
      </c>
      <c r="U104" s="184" t="str">
        <f>'TABELA IIa'!U113</f>
        <v/>
      </c>
      <c r="V104" s="184" t="str">
        <f>'TABELA IIa'!V113</f>
        <v/>
      </c>
      <c r="W104" s="184" t="e">
        <f>'TABELA IIa'!#REF!</f>
        <v>#REF!</v>
      </c>
      <c r="X104" s="184" t="e">
        <f>'TABELA IIa'!#REF!</f>
        <v>#REF!</v>
      </c>
      <c r="Y104" s="184" t="e">
        <f>'TABELA IIa'!#REF!</f>
        <v>#REF!</v>
      </c>
      <c r="Z104" s="184" t="e">
        <f>'TABELA IIa'!#REF!</f>
        <v>#REF!</v>
      </c>
      <c r="AA104" s="184" t="e">
        <f>'TABELA IIa'!#REF!</f>
        <v>#REF!</v>
      </c>
      <c r="AB104" s="184" t="e">
        <f>'TABELA IIa'!#REF!</f>
        <v>#REF!</v>
      </c>
      <c r="AC104" s="184" t="e">
        <f>'TABELA IIa'!#REF!</f>
        <v>#REF!</v>
      </c>
      <c r="AD104" s="184" t="e">
        <f>'TABELA IIa'!#REF!</f>
        <v>#REF!</v>
      </c>
    </row>
    <row r="105" spans="1:30" s="179" customFormat="1" x14ac:dyDescent="0.2">
      <c r="A105" s="184">
        <f>'TABELA I'!$K$2</f>
        <v>0</v>
      </c>
      <c r="B105" s="184">
        <f>'TABELA I'!$K$1</f>
        <v>2025</v>
      </c>
      <c r="C105" s="184" t="str">
        <f t="shared" ref="C105:F105" si="102">C104</f>
        <v/>
      </c>
      <c r="D105" s="184">
        <f t="shared" si="102"/>
        <v>0</v>
      </c>
      <c r="E105" s="184" t="str">
        <f t="shared" si="102"/>
        <v/>
      </c>
      <c r="F105" s="184" t="str">
        <f t="shared" si="102"/>
        <v>Nije ocijenjen</v>
      </c>
      <c r="G105" s="184" t="str">
        <f>'TABELA IIa'!G114</f>
        <v>KTRZ, KTPO, KTO, KTK</v>
      </c>
      <c r="H105" s="184">
        <f>'TABELA IIa'!H114</f>
        <v>0</v>
      </c>
      <c r="I105" s="184">
        <f>'TABELA IIa'!I114</f>
        <v>0</v>
      </c>
      <c r="J105" s="184">
        <f>'TABELA IIa'!J114</f>
        <v>0</v>
      </c>
      <c r="K105" s="184">
        <f>'TABELA IIa'!K114</f>
        <v>0</v>
      </c>
      <c r="L105" s="184">
        <f>'TABELA IIa'!L114</f>
        <v>0</v>
      </c>
      <c r="M105" s="184">
        <f>'TABELA IIa'!M114</f>
        <v>0</v>
      </c>
      <c r="N105" s="184" t="e">
        <f>'TABELA IIa'!N114</f>
        <v>#REF!</v>
      </c>
      <c r="O105" s="184">
        <f>'TABELA IIa'!O114</f>
        <v>0</v>
      </c>
      <c r="P105" s="184">
        <f>'TABELA IIa'!P114</f>
        <v>0</v>
      </c>
      <c r="Q105" s="184">
        <f>'TABELA IIa'!Q114</f>
        <v>0</v>
      </c>
      <c r="R105" s="184" t="str">
        <f>'TABELA IIa'!R114</f>
        <v/>
      </c>
      <c r="S105" s="184" t="str">
        <f>'TABELA IIa'!S114</f>
        <v/>
      </c>
      <c r="T105" s="184" t="str">
        <f>'TABELA IIa'!T114</f>
        <v/>
      </c>
      <c r="U105" s="184" t="str">
        <f t="shared" ref="U105:AD105" si="103">U104</f>
        <v/>
      </c>
      <c r="V105" s="184" t="str">
        <f t="shared" si="103"/>
        <v/>
      </c>
      <c r="W105" s="184" t="e">
        <f t="shared" si="103"/>
        <v>#REF!</v>
      </c>
      <c r="X105" s="184" t="e">
        <f t="shared" si="103"/>
        <v>#REF!</v>
      </c>
      <c r="Y105" s="184" t="e">
        <f t="shared" si="103"/>
        <v>#REF!</v>
      </c>
      <c r="Z105" s="184" t="e">
        <f t="shared" si="103"/>
        <v>#REF!</v>
      </c>
      <c r="AA105" s="184" t="e">
        <f t="shared" si="103"/>
        <v>#REF!</v>
      </c>
      <c r="AB105" s="184" t="e">
        <f t="shared" si="103"/>
        <v>#REF!</v>
      </c>
      <c r="AC105" s="184" t="e">
        <f t="shared" si="103"/>
        <v>#REF!</v>
      </c>
      <c r="AD105" s="184" t="e">
        <f t="shared" si="103"/>
        <v>#REF!</v>
      </c>
    </row>
    <row r="106" spans="1:30" s="179" customFormat="1" x14ac:dyDescent="0.2">
      <c r="A106" s="184">
        <f>'TABELA I'!$K$2</f>
        <v>0</v>
      </c>
      <c r="B106" s="184">
        <f>'TABELA I'!$K$1</f>
        <v>2025</v>
      </c>
      <c r="C106" s="184" t="str">
        <f>'TABELA IIa'!C115</f>
        <v/>
      </c>
      <c r="D106" s="184">
        <f>'TABELA IIa'!D115</f>
        <v>0</v>
      </c>
      <c r="E106" s="184" t="str">
        <f>'TABELA IIa'!E115</f>
        <v/>
      </c>
      <c r="F106" s="184" t="str">
        <f>'TABELA IIa'!F115</f>
        <v>Nije ocijenjen</v>
      </c>
      <c r="G106" s="184" t="str">
        <f>'TABELA IIa'!G115</f>
        <v>KT i KTM</v>
      </c>
      <c r="H106" s="184">
        <f>'TABELA IIa'!H115</f>
        <v>0</v>
      </c>
      <c r="I106" s="184">
        <f>'TABELA IIa'!I115</f>
        <v>0</v>
      </c>
      <c r="J106" s="184">
        <f>'TABELA IIa'!J115</f>
        <v>0</v>
      </c>
      <c r="K106" s="184">
        <f>'TABELA IIa'!K115</f>
        <v>0</v>
      </c>
      <c r="L106" s="184" t="str">
        <f>'TABELA IIa'!L115</f>
        <v/>
      </c>
      <c r="M106" s="184" t="str">
        <f>'TABELA IIa'!M115</f>
        <v/>
      </c>
      <c r="N106" s="184" t="str">
        <f>'TABELA IIa'!N115</f>
        <v/>
      </c>
      <c r="O106" s="184">
        <f>'TABELA IIa'!O115</f>
        <v>0</v>
      </c>
      <c r="P106" s="184">
        <f>'TABELA IIa'!P115</f>
        <v>0</v>
      </c>
      <c r="Q106" s="184">
        <f>'TABELA IIa'!Q115</f>
        <v>0</v>
      </c>
      <c r="R106" s="184" t="str">
        <f>'TABELA IIa'!R115</f>
        <v/>
      </c>
      <c r="S106" s="184" t="str">
        <f>'TABELA IIa'!S115</f>
        <v/>
      </c>
      <c r="T106" s="184" t="str">
        <f>'TABELA IIa'!T115</f>
        <v/>
      </c>
      <c r="U106" s="184" t="str">
        <f>'TABELA IIa'!U115</f>
        <v/>
      </c>
      <c r="V106" s="184" t="str">
        <f>'TABELA IIa'!V115</f>
        <v/>
      </c>
      <c r="W106" s="184" t="e">
        <f>'TABELA IIa'!#REF!</f>
        <v>#REF!</v>
      </c>
      <c r="X106" s="184" t="e">
        <f>'TABELA IIa'!#REF!</f>
        <v>#REF!</v>
      </c>
      <c r="Y106" s="184" t="e">
        <f>'TABELA IIa'!#REF!</f>
        <v>#REF!</v>
      </c>
      <c r="Z106" s="184" t="e">
        <f>'TABELA IIa'!#REF!</f>
        <v>#REF!</v>
      </c>
      <c r="AA106" s="184" t="e">
        <f>'TABELA IIa'!#REF!</f>
        <v>#REF!</v>
      </c>
      <c r="AB106" s="184" t="e">
        <f>'TABELA IIa'!#REF!</f>
        <v>#REF!</v>
      </c>
      <c r="AC106" s="184" t="e">
        <f>'TABELA IIa'!#REF!</f>
        <v>#REF!</v>
      </c>
      <c r="AD106" s="184" t="e">
        <f>'TABELA IIa'!#REF!</f>
        <v>#REF!</v>
      </c>
    </row>
    <row r="107" spans="1:30" s="179" customFormat="1" x14ac:dyDescent="0.2">
      <c r="A107" s="184">
        <f>'TABELA I'!$K$2</f>
        <v>0</v>
      </c>
      <c r="B107" s="184">
        <f>'TABELA I'!$K$1</f>
        <v>2025</v>
      </c>
      <c r="C107" s="184" t="str">
        <f t="shared" ref="C107:F107" si="104">C106</f>
        <v/>
      </c>
      <c r="D107" s="184">
        <f t="shared" si="104"/>
        <v>0</v>
      </c>
      <c r="E107" s="184" t="str">
        <f t="shared" si="104"/>
        <v/>
      </c>
      <c r="F107" s="184" t="str">
        <f t="shared" si="104"/>
        <v>Nije ocijenjen</v>
      </c>
      <c r="G107" s="184" t="str">
        <f>'TABELA IIa'!G116</f>
        <v>KTRZ, KTPO, KTO, KTK</v>
      </c>
      <c r="H107" s="184">
        <f>'TABELA IIa'!H116</f>
        <v>0</v>
      </c>
      <c r="I107" s="184">
        <f>'TABELA IIa'!I116</f>
        <v>0</v>
      </c>
      <c r="J107" s="184">
        <f>'TABELA IIa'!J116</f>
        <v>0</v>
      </c>
      <c r="K107" s="184">
        <f>'TABELA IIa'!K116</f>
        <v>0</v>
      </c>
      <c r="L107" s="184">
        <f>'TABELA IIa'!L116</f>
        <v>0</v>
      </c>
      <c r="M107" s="184">
        <f>'TABELA IIa'!M116</f>
        <v>0</v>
      </c>
      <c r="N107" s="184" t="e">
        <f>'TABELA IIa'!N116</f>
        <v>#REF!</v>
      </c>
      <c r="O107" s="184">
        <f>'TABELA IIa'!O116</f>
        <v>0</v>
      </c>
      <c r="P107" s="184">
        <f>'TABELA IIa'!P116</f>
        <v>0</v>
      </c>
      <c r="Q107" s="184">
        <f>'TABELA IIa'!Q116</f>
        <v>0</v>
      </c>
      <c r="R107" s="184" t="str">
        <f>'TABELA IIa'!R116</f>
        <v/>
      </c>
      <c r="S107" s="184" t="str">
        <f>'TABELA IIa'!S116</f>
        <v/>
      </c>
      <c r="T107" s="184" t="str">
        <f>'TABELA IIa'!T116</f>
        <v/>
      </c>
      <c r="U107" s="184" t="str">
        <f t="shared" ref="U107:AD107" si="105">U106</f>
        <v/>
      </c>
      <c r="V107" s="184" t="str">
        <f t="shared" si="105"/>
        <v/>
      </c>
      <c r="W107" s="184" t="e">
        <f t="shared" si="105"/>
        <v>#REF!</v>
      </c>
      <c r="X107" s="184" t="e">
        <f t="shared" si="105"/>
        <v>#REF!</v>
      </c>
      <c r="Y107" s="184" t="e">
        <f t="shared" si="105"/>
        <v>#REF!</v>
      </c>
      <c r="Z107" s="184" t="e">
        <f t="shared" si="105"/>
        <v>#REF!</v>
      </c>
      <c r="AA107" s="184" t="e">
        <f t="shared" si="105"/>
        <v>#REF!</v>
      </c>
      <c r="AB107" s="184" t="e">
        <f t="shared" si="105"/>
        <v>#REF!</v>
      </c>
      <c r="AC107" s="184" t="e">
        <f t="shared" si="105"/>
        <v>#REF!</v>
      </c>
      <c r="AD107" s="184" t="e">
        <f t="shared" si="105"/>
        <v>#REF!</v>
      </c>
    </row>
    <row r="108" spans="1:30" s="179" customFormat="1" x14ac:dyDescent="0.2">
      <c r="A108" s="184">
        <f>'TABELA I'!$K$2</f>
        <v>0</v>
      </c>
      <c r="B108" s="184">
        <f>'TABELA I'!$K$1</f>
        <v>2025</v>
      </c>
      <c r="C108" s="184" t="str">
        <f>'TABELA IIa'!C117</f>
        <v/>
      </c>
      <c r="D108" s="184">
        <f>'TABELA IIa'!D117</f>
        <v>0</v>
      </c>
      <c r="E108" s="184" t="str">
        <f>'TABELA IIa'!E117</f>
        <v/>
      </c>
      <c r="F108" s="184" t="str">
        <f>'TABELA IIa'!F117</f>
        <v>Nije ocijenjen</v>
      </c>
      <c r="G108" s="184" t="str">
        <f>'TABELA IIa'!G117</f>
        <v>KT i KTM</v>
      </c>
      <c r="H108" s="184">
        <f>'TABELA IIa'!H117</f>
        <v>0</v>
      </c>
      <c r="I108" s="184">
        <f>'TABELA IIa'!I117</f>
        <v>0</v>
      </c>
      <c r="J108" s="184">
        <f>'TABELA IIa'!J117</f>
        <v>0</v>
      </c>
      <c r="K108" s="184">
        <f>'TABELA IIa'!K117</f>
        <v>0</v>
      </c>
      <c r="L108" s="184" t="str">
        <f>'TABELA IIa'!L117</f>
        <v/>
      </c>
      <c r="M108" s="184" t="str">
        <f>'TABELA IIa'!M117</f>
        <v/>
      </c>
      <c r="N108" s="184" t="str">
        <f>'TABELA IIa'!N117</f>
        <v/>
      </c>
      <c r="O108" s="184">
        <f>'TABELA IIa'!O117</f>
        <v>0</v>
      </c>
      <c r="P108" s="184">
        <f>'TABELA IIa'!P117</f>
        <v>0</v>
      </c>
      <c r="Q108" s="184">
        <f>'TABELA IIa'!Q117</f>
        <v>0</v>
      </c>
      <c r="R108" s="184" t="str">
        <f>'TABELA IIa'!R117</f>
        <v/>
      </c>
      <c r="S108" s="184" t="str">
        <f>'TABELA IIa'!S117</f>
        <v/>
      </c>
      <c r="T108" s="184" t="str">
        <f>'TABELA IIa'!T117</f>
        <v/>
      </c>
      <c r="U108" s="184" t="str">
        <f>'TABELA IIa'!U117</f>
        <v/>
      </c>
      <c r="V108" s="184" t="str">
        <f>'TABELA IIa'!V117</f>
        <v/>
      </c>
      <c r="W108" s="184" t="e">
        <f>'TABELA IIa'!#REF!</f>
        <v>#REF!</v>
      </c>
      <c r="X108" s="184" t="e">
        <f>'TABELA IIa'!#REF!</f>
        <v>#REF!</v>
      </c>
      <c r="Y108" s="184" t="e">
        <f>'TABELA IIa'!#REF!</f>
        <v>#REF!</v>
      </c>
      <c r="Z108" s="184" t="e">
        <f>'TABELA IIa'!#REF!</f>
        <v>#REF!</v>
      </c>
      <c r="AA108" s="184" t="e">
        <f>'TABELA IIa'!#REF!</f>
        <v>#REF!</v>
      </c>
      <c r="AB108" s="184" t="e">
        <f>'TABELA IIa'!#REF!</f>
        <v>#REF!</v>
      </c>
      <c r="AC108" s="184" t="e">
        <f>'TABELA IIa'!#REF!</f>
        <v>#REF!</v>
      </c>
      <c r="AD108" s="184" t="e">
        <f>'TABELA IIa'!#REF!</f>
        <v>#REF!</v>
      </c>
    </row>
    <row r="109" spans="1:30" s="179" customFormat="1" x14ac:dyDescent="0.2">
      <c r="A109" s="184">
        <f>'TABELA I'!$K$2</f>
        <v>0</v>
      </c>
      <c r="B109" s="184">
        <f>'TABELA I'!$K$1</f>
        <v>2025</v>
      </c>
      <c r="C109" s="184" t="str">
        <f t="shared" ref="C109:F109" si="106">C108</f>
        <v/>
      </c>
      <c r="D109" s="184">
        <f t="shared" si="106"/>
        <v>0</v>
      </c>
      <c r="E109" s="184" t="str">
        <f t="shared" si="106"/>
        <v/>
      </c>
      <c r="F109" s="184" t="str">
        <f t="shared" si="106"/>
        <v>Nije ocijenjen</v>
      </c>
      <c r="G109" s="184" t="str">
        <f>'TABELA IIa'!G118</f>
        <v>KTRZ, KTPO, KTO, KTK</v>
      </c>
      <c r="H109" s="184">
        <f>'TABELA IIa'!H118</f>
        <v>0</v>
      </c>
      <c r="I109" s="184">
        <f>'TABELA IIa'!I118</f>
        <v>0</v>
      </c>
      <c r="J109" s="184">
        <f>'TABELA IIa'!J118</f>
        <v>0</v>
      </c>
      <c r="K109" s="184">
        <f>'TABELA IIa'!K118</f>
        <v>0</v>
      </c>
      <c r="L109" s="184">
        <f>'TABELA IIa'!L118</f>
        <v>0</v>
      </c>
      <c r="M109" s="184">
        <f>'TABELA IIa'!M118</f>
        <v>0</v>
      </c>
      <c r="N109" s="184" t="e">
        <f>'TABELA IIa'!N118</f>
        <v>#REF!</v>
      </c>
      <c r="O109" s="184">
        <f>'TABELA IIa'!O118</f>
        <v>0</v>
      </c>
      <c r="P109" s="184">
        <f>'TABELA IIa'!P118</f>
        <v>0</v>
      </c>
      <c r="Q109" s="184">
        <f>'TABELA IIa'!Q118</f>
        <v>0</v>
      </c>
      <c r="R109" s="184" t="str">
        <f>'TABELA IIa'!R118</f>
        <v/>
      </c>
      <c r="S109" s="184" t="str">
        <f>'TABELA IIa'!S118</f>
        <v/>
      </c>
      <c r="T109" s="184" t="str">
        <f>'TABELA IIa'!T118</f>
        <v/>
      </c>
      <c r="U109" s="184" t="str">
        <f t="shared" ref="U109:AD109" si="107">U108</f>
        <v/>
      </c>
      <c r="V109" s="184" t="str">
        <f t="shared" si="107"/>
        <v/>
      </c>
      <c r="W109" s="184" t="e">
        <f t="shared" si="107"/>
        <v>#REF!</v>
      </c>
      <c r="X109" s="184" t="e">
        <f t="shared" si="107"/>
        <v>#REF!</v>
      </c>
      <c r="Y109" s="184" t="e">
        <f t="shared" si="107"/>
        <v>#REF!</v>
      </c>
      <c r="Z109" s="184" t="e">
        <f t="shared" si="107"/>
        <v>#REF!</v>
      </c>
      <c r="AA109" s="184" t="e">
        <f t="shared" si="107"/>
        <v>#REF!</v>
      </c>
      <c r="AB109" s="184" t="e">
        <f t="shared" si="107"/>
        <v>#REF!</v>
      </c>
      <c r="AC109" s="184" t="e">
        <f t="shared" si="107"/>
        <v>#REF!</v>
      </c>
      <c r="AD109" s="184" t="e">
        <f t="shared" si="107"/>
        <v>#REF!</v>
      </c>
    </row>
    <row r="110" spans="1:30" s="179" customFormat="1" x14ac:dyDescent="0.2">
      <c r="A110" s="184">
        <f>'TABELA I'!$K$2</f>
        <v>0</v>
      </c>
      <c r="B110" s="184">
        <f>'TABELA I'!$K$1</f>
        <v>2025</v>
      </c>
      <c r="C110" s="184" t="str">
        <f>'TABELA IIa'!C119</f>
        <v/>
      </c>
      <c r="D110" s="184">
        <f>'TABELA IIa'!D119</f>
        <v>0</v>
      </c>
      <c r="E110" s="184" t="str">
        <f>'TABELA IIa'!E119</f>
        <v/>
      </c>
      <c r="F110" s="184" t="str">
        <f>'TABELA IIa'!F119</f>
        <v>Nije ocijenjen</v>
      </c>
      <c r="G110" s="184" t="str">
        <f>'TABELA IIa'!G119</f>
        <v>KT i KTM</v>
      </c>
      <c r="H110" s="184">
        <f>'TABELA IIa'!H119</f>
        <v>0</v>
      </c>
      <c r="I110" s="184">
        <f>'TABELA IIa'!I119</f>
        <v>0</v>
      </c>
      <c r="J110" s="184">
        <f>'TABELA IIa'!J119</f>
        <v>0</v>
      </c>
      <c r="K110" s="184">
        <f>'TABELA IIa'!K119</f>
        <v>0</v>
      </c>
      <c r="L110" s="184" t="str">
        <f>'TABELA IIa'!L119</f>
        <v/>
      </c>
      <c r="M110" s="184" t="str">
        <f>'TABELA IIa'!M119</f>
        <v/>
      </c>
      <c r="N110" s="184" t="str">
        <f>'TABELA IIa'!N119</f>
        <v/>
      </c>
      <c r="O110" s="184">
        <f>'TABELA IIa'!O119</f>
        <v>0</v>
      </c>
      <c r="P110" s="184">
        <f>'TABELA IIa'!P119</f>
        <v>0</v>
      </c>
      <c r="Q110" s="184">
        <f>'TABELA IIa'!Q119</f>
        <v>0</v>
      </c>
      <c r="R110" s="184" t="str">
        <f>'TABELA IIa'!R119</f>
        <v/>
      </c>
      <c r="S110" s="184" t="str">
        <f>'TABELA IIa'!S119</f>
        <v/>
      </c>
      <c r="T110" s="184" t="str">
        <f>'TABELA IIa'!T119</f>
        <v/>
      </c>
      <c r="U110" s="184" t="str">
        <f>'TABELA IIa'!U119</f>
        <v/>
      </c>
      <c r="V110" s="184" t="str">
        <f>'TABELA IIa'!V119</f>
        <v/>
      </c>
      <c r="W110" s="184" t="e">
        <f>'TABELA IIa'!#REF!</f>
        <v>#REF!</v>
      </c>
      <c r="X110" s="184" t="e">
        <f>'TABELA IIa'!#REF!</f>
        <v>#REF!</v>
      </c>
      <c r="Y110" s="184" t="e">
        <f>'TABELA IIa'!#REF!</f>
        <v>#REF!</v>
      </c>
      <c r="Z110" s="184" t="e">
        <f>'TABELA IIa'!#REF!</f>
        <v>#REF!</v>
      </c>
      <c r="AA110" s="184" t="e">
        <f>'TABELA IIa'!#REF!</f>
        <v>#REF!</v>
      </c>
      <c r="AB110" s="184" t="e">
        <f>'TABELA IIa'!#REF!</f>
        <v>#REF!</v>
      </c>
      <c r="AC110" s="184" t="e">
        <f>'TABELA IIa'!#REF!</f>
        <v>#REF!</v>
      </c>
      <c r="AD110" s="184" t="e">
        <f>'TABELA IIa'!#REF!</f>
        <v>#REF!</v>
      </c>
    </row>
    <row r="111" spans="1:30" s="179" customFormat="1" x14ac:dyDescent="0.2">
      <c r="A111" s="184">
        <f>'TABELA I'!$K$2</f>
        <v>0</v>
      </c>
      <c r="B111" s="184">
        <f>'TABELA I'!$K$1</f>
        <v>2025</v>
      </c>
      <c r="C111" s="184" t="str">
        <f t="shared" ref="C111:F111" si="108">C110</f>
        <v/>
      </c>
      <c r="D111" s="184">
        <f t="shared" si="108"/>
        <v>0</v>
      </c>
      <c r="E111" s="184" t="str">
        <f t="shared" si="108"/>
        <v/>
      </c>
      <c r="F111" s="184" t="str">
        <f t="shared" si="108"/>
        <v>Nije ocijenjen</v>
      </c>
      <c r="G111" s="184" t="str">
        <f>'TABELA IIa'!G120</f>
        <v>KTRZ, KTPO, KTO, KTK</v>
      </c>
      <c r="H111" s="184">
        <f>'TABELA IIa'!H120</f>
        <v>0</v>
      </c>
      <c r="I111" s="184">
        <f>'TABELA IIa'!I120</f>
        <v>0</v>
      </c>
      <c r="J111" s="184">
        <f>'TABELA IIa'!J120</f>
        <v>0</v>
      </c>
      <c r="K111" s="184">
        <f>'TABELA IIa'!K120</f>
        <v>0</v>
      </c>
      <c r="L111" s="184">
        <f>'TABELA IIa'!L120</f>
        <v>0</v>
      </c>
      <c r="M111" s="184">
        <f>'TABELA IIa'!M120</f>
        <v>0</v>
      </c>
      <c r="N111" s="184" t="e">
        <f>'TABELA IIa'!N120</f>
        <v>#REF!</v>
      </c>
      <c r="O111" s="184">
        <f>'TABELA IIa'!O120</f>
        <v>0</v>
      </c>
      <c r="P111" s="184">
        <f>'TABELA IIa'!P120</f>
        <v>0</v>
      </c>
      <c r="Q111" s="184">
        <f>'TABELA IIa'!Q120</f>
        <v>0</v>
      </c>
      <c r="R111" s="184" t="str">
        <f>'TABELA IIa'!R120</f>
        <v/>
      </c>
      <c r="S111" s="184" t="str">
        <f>'TABELA IIa'!S120</f>
        <v/>
      </c>
      <c r="T111" s="184" t="str">
        <f>'TABELA IIa'!T120</f>
        <v/>
      </c>
      <c r="U111" s="184" t="str">
        <f t="shared" ref="U111:AD111" si="109">U110</f>
        <v/>
      </c>
      <c r="V111" s="184" t="str">
        <f t="shared" si="109"/>
        <v/>
      </c>
      <c r="W111" s="184" t="e">
        <f t="shared" si="109"/>
        <v>#REF!</v>
      </c>
      <c r="X111" s="184" t="e">
        <f t="shared" si="109"/>
        <v>#REF!</v>
      </c>
      <c r="Y111" s="184" t="e">
        <f t="shared" si="109"/>
        <v>#REF!</v>
      </c>
      <c r="Z111" s="184" t="e">
        <f t="shared" si="109"/>
        <v>#REF!</v>
      </c>
      <c r="AA111" s="184" t="e">
        <f t="shared" si="109"/>
        <v>#REF!</v>
      </c>
      <c r="AB111" s="184" t="e">
        <f t="shared" si="109"/>
        <v>#REF!</v>
      </c>
      <c r="AC111" s="184" t="e">
        <f t="shared" si="109"/>
        <v>#REF!</v>
      </c>
      <c r="AD111" s="184" t="e">
        <f t="shared" si="109"/>
        <v>#REF!</v>
      </c>
    </row>
    <row r="112" spans="1:30" s="179" customFormat="1" x14ac:dyDescent="0.2">
      <c r="A112" s="184">
        <f>'TABELA I'!$K$2</f>
        <v>0</v>
      </c>
      <c r="B112" s="184">
        <f>'TABELA I'!$K$1</f>
        <v>2025</v>
      </c>
      <c r="C112" s="184" t="str">
        <f>'TABELA IIa'!C121</f>
        <v/>
      </c>
      <c r="D112" s="184">
        <f>'TABELA IIa'!D121</f>
        <v>0</v>
      </c>
      <c r="E112" s="184" t="str">
        <f>'TABELA IIa'!E121</f>
        <v/>
      </c>
      <c r="F112" s="184" t="str">
        <f>'TABELA IIa'!F121</f>
        <v>Nije ocijenjen</v>
      </c>
      <c r="G112" s="184" t="str">
        <f>'TABELA IIa'!G121</f>
        <v>KT i KTM</v>
      </c>
      <c r="H112" s="184">
        <f>'TABELA IIa'!H121</f>
        <v>0</v>
      </c>
      <c r="I112" s="184">
        <f>'TABELA IIa'!I121</f>
        <v>0</v>
      </c>
      <c r="J112" s="184">
        <f>'TABELA IIa'!J121</f>
        <v>0</v>
      </c>
      <c r="K112" s="184">
        <f>'TABELA IIa'!K121</f>
        <v>0</v>
      </c>
      <c r="L112" s="184" t="str">
        <f>'TABELA IIa'!L121</f>
        <v/>
      </c>
      <c r="M112" s="184" t="str">
        <f>'TABELA IIa'!M121</f>
        <v/>
      </c>
      <c r="N112" s="184" t="str">
        <f>'TABELA IIa'!N121</f>
        <v/>
      </c>
      <c r="O112" s="184">
        <f>'TABELA IIa'!O121</f>
        <v>0</v>
      </c>
      <c r="P112" s="184">
        <f>'TABELA IIa'!P121</f>
        <v>0</v>
      </c>
      <c r="Q112" s="184">
        <f>'TABELA IIa'!Q121</f>
        <v>0</v>
      </c>
      <c r="R112" s="184" t="str">
        <f>'TABELA IIa'!R121</f>
        <v/>
      </c>
      <c r="S112" s="184" t="str">
        <f>'TABELA IIa'!S121</f>
        <v/>
      </c>
      <c r="T112" s="184" t="str">
        <f>'TABELA IIa'!T121</f>
        <v/>
      </c>
      <c r="U112" s="184" t="str">
        <f>'TABELA IIa'!U121</f>
        <v/>
      </c>
      <c r="V112" s="184" t="str">
        <f>'TABELA IIa'!V121</f>
        <v/>
      </c>
      <c r="W112" s="184" t="e">
        <f>'TABELA IIa'!#REF!</f>
        <v>#REF!</v>
      </c>
      <c r="X112" s="184" t="e">
        <f>'TABELA IIa'!#REF!</f>
        <v>#REF!</v>
      </c>
      <c r="Y112" s="184" t="e">
        <f>'TABELA IIa'!#REF!</f>
        <v>#REF!</v>
      </c>
      <c r="Z112" s="184" t="e">
        <f>'TABELA IIa'!#REF!</f>
        <v>#REF!</v>
      </c>
      <c r="AA112" s="184" t="e">
        <f>'TABELA IIa'!#REF!</f>
        <v>#REF!</v>
      </c>
      <c r="AB112" s="184" t="e">
        <f>'TABELA IIa'!#REF!</f>
        <v>#REF!</v>
      </c>
      <c r="AC112" s="184" t="e">
        <f>'TABELA IIa'!#REF!</f>
        <v>#REF!</v>
      </c>
      <c r="AD112" s="184" t="e">
        <f>'TABELA IIa'!#REF!</f>
        <v>#REF!</v>
      </c>
    </row>
    <row r="113" spans="1:30" s="179" customFormat="1" x14ac:dyDescent="0.2">
      <c r="A113" s="184">
        <f>'TABELA I'!$K$2</f>
        <v>0</v>
      </c>
      <c r="B113" s="184">
        <f>'TABELA I'!$K$1</f>
        <v>2025</v>
      </c>
      <c r="C113" s="184" t="str">
        <f t="shared" ref="C113:F113" si="110">C112</f>
        <v/>
      </c>
      <c r="D113" s="184">
        <f t="shared" si="110"/>
        <v>0</v>
      </c>
      <c r="E113" s="184" t="str">
        <f t="shared" si="110"/>
        <v/>
      </c>
      <c r="F113" s="184" t="str">
        <f t="shared" si="110"/>
        <v>Nije ocijenjen</v>
      </c>
      <c r="G113" s="184" t="str">
        <f>'TABELA IIa'!G122</f>
        <v>KTRZ, KTPO, KTO, KTK</v>
      </c>
      <c r="H113" s="184">
        <f>'TABELA IIa'!H122</f>
        <v>0</v>
      </c>
      <c r="I113" s="184">
        <f>'TABELA IIa'!I122</f>
        <v>0</v>
      </c>
      <c r="J113" s="184">
        <f>'TABELA IIa'!J122</f>
        <v>0</v>
      </c>
      <c r="K113" s="184">
        <f>'TABELA IIa'!K122</f>
        <v>0</v>
      </c>
      <c r="L113" s="184">
        <f>'TABELA IIa'!L122</f>
        <v>0</v>
      </c>
      <c r="M113" s="184">
        <f>'TABELA IIa'!M122</f>
        <v>0</v>
      </c>
      <c r="N113" s="184" t="e">
        <f>'TABELA IIa'!N122</f>
        <v>#REF!</v>
      </c>
      <c r="O113" s="184">
        <f>'TABELA IIa'!O122</f>
        <v>0</v>
      </c>
      <c r="P113" s="184">
        <f>'TABELA IIa'!P122</f>
        <v>0</v>
      </c>
      <c r="Q113" s="184">
        <f>'TABELA IIa'!Q122</f>
        <v>0</v>
      </c>
      <c r="R113" s="184" t="str">
        <f>'TABELA IIa'!R122</f>
        <v/>
      </c>
      <c r="S113" s="184" t="str">
        <f>'TABELA IIa'!S122</f>
        <v/>
      </c>
      <c r="T113" s="184" t="str">
        <f>'TABELA IIa'!T122</f>
        <v/>
      </c>
      <c r="U113" s="184" t="str">
        <f t="shared" ref="U113:AD113" si="111">U112</f>
        <v/>
      </c>
      <c r="V113" s="184" t="str">
        <f t="shared" si="111"/>
        <v/>
      </c>
      <c r="W113" s="184" t="e">
        <f t="shared" si="111"/>
        <v>#REF!</v>
      </c>
      <c r="X113" s="184" t="e">
        <f t="shared" si="111"/>
        <v>#REF!</v>
      </c>
      <c r="Y113" s="184" t="e">
        <f t="shared" si="111"/>
        <v>#REF!</v>
      </c>
      <c r="Z113" s="184" t="e">
        <f t="shared" si="111"/>
        <v>#REF!</v>
      </c>
      <c r="AA113" s="184" t="e">
        <f t="shared" si="111"/>
        <v>#REF!</v>
      </c>
      <c r="AB113" s="184" t="e">
        <f t="shared" si="111"/>
        <v>#REF!</v>
      </c>
      <c r="AC113" s="184" t="e">
        <f t="shared" si="111"/>
        <v>#REF!</v>
      </c>
      <c r="AD113" s="184" t="e">
        <f t="shared" si="111"/>
        <v>#REF!</v>
      </c>
    </row>
    <row r="114" spans="1:30" s="179" customFormat="1" x14ac:dyDescent="0.2">
      <c r="A114" s="184">
        <f>'TABELA I'!$K$2</f>
        <v>0</v>
      </c>
      <c r="B114" s="184">
        <f>'TABELA I'!$K$1</f>
        <v>2025</v>
      </c>
      <c r="C114" s="184" t="str">
        <f>'TABELA IIa'!C123</f>
        <v/>
      </c>
      <c r="D114" s="184">
        <f>'TABELA IIa'!D123</f>
        <v>0</v>
      </c>
      <c r="E114" s="184" t="str">
        <f>'TABELA IIa'!E123</f>
        <v/>
      </c>
      <c r="F114" s="184" t="str">
        <f>'TABELA IIa'!F123</f>
        <v>Nije ocijenjen</v>
      </c>
      <c r="G114" s="184" t="str">
        <f>'TABELA IIa'!G123</f>
        <v>KT i KTM</v>
      </c>
      <c r="H114" s="184">
        <f>'TABELA IIa'!H123</f>
        <v>0</v>
      </c>
      <c r="I114" s="184">
        <f>'TABELA IIa'!I123</f>
        <v>0</v>
      </c>
      <c r="J114" s="184">
        <f>'TABELA IIa'!J123</f>
        <v>0</v>
      </c>
      <c r="K114" s="184">
        <f>'TABELA IIa'!K123</f>
        <v>0</v>
      </c>
      <c r="L114" s="184" t="str">
        <f>'TABELA IIa'!L123</f>
        <v/>
      </c>
      <c r="M114" s="184" t="str">
        <f>'TABELA IIa'!M123</f>
        <v/>
      </c>
      <c r="N114" s="184" t="str">
        <f>'TABELA IIa'!N123</f>
        <v/>
      </c>
      <c r="O114" s="184">
        <f>'TABELA IIa'!O123</f>
        <v>0</v>
      </c>
      <c r="P114" s="184">
        <f>'TABELA IIa'!P123</f>
        <v>0</v>
      </c>
      <c r="Q114" s="184">
        <f>'TABELA IIa'!Q123</f>
        <v>0</v>
      </c>
      <c r="R114" s="184" t="str">
        <f>'TABELA IIa'!R123</f>
        <v/>
      </c>
      <c r="S114" s="184" t="str">
        <f>'TABELA IIa'!S123</f>
        <v/>
      </c>
      <c r="T114" s="184" t="str">
        <f>'TABELA IIa'!T123</f>
        <v/>
      </c>
      <c r="U114" s="184" t="str">
        <f>'TABELA IIa'!U123</f>
        <v/>
      </c>
      <c r="V114" s="184" t="str">
        <f>'TABELA IIa'!V123</f>
        <v/>
      </c>
      <c r="W114" s="184" t="e">
        <f>'TABELA IIa'!#REF!</f>
        <v>#REF!</v>
      </c>
      <c r="X114" s="184" t="e">
        <f>'TABELA IIa'!#REF!</f>
        <v>#REF!</v>
      </c>
      <c r="Y114" s="184" t="e">
        <f>'TABELA IIa'!#REF!</f>
        <v>#REF!</v>
      </c>
      <c r="Z114" s="184" t="e">
        <f>'TABELA IIa'!#REF!</f>
        <v>#REF!</v>
      </c>
      <c r="AA114" s="184" t="e">
        <f>'TABELA IIa'!#REF!</f>
        <v>#REF!</v>
      </c>
      <c r="AB114" s="184" t="e">
        <f>'TABELA IIa'!#REF!</f>
        <v>#REF!</v>
      </c>
      <c r="AC114" s="184" t="e">
        <f>'TABELA IIa'!#REF!</f>
        <v>#REF!</v>
      </c>
      <c r="AD114" s="184" t="e">
        <f>'TABELA IIa'!#REF!</f>
        <v>#REF!</v>
      </c>
    </row>
    <row r="115" spans="1:30" s="179" customFormat="1" x14ac:dyDescent="0.2">
      <c r="A115" s="184">
        <f>'TABELA I'!$K$2</f>
        <v>0</v>
      </c>
      <c r="B115" s="184">
        <f>'TABELA I'!$K$1</f>
        <v>2025</v>
      </c>
      <c r="C115" s="184" t="str">
        <f t="shared" ref="C115:F115" si="112">C114</f>
        <v/>
      </c>
      <c r="D115" s="184">
        <f t="shared" si="112"/>
        <v>0</v>
      </c>
      <c r="E115" s="184" t="str">
        <f t="shared" si="112"/>
        <v/>
      </c>
      <c r="F115" s="184" t="str">
        <f t="shared" si="112"/>
        <v>Nije ocijenjen</v>
      </c>
      <c r="G115" s="184" t="str">
        <f>'TABELA IIa'!G124</f>
        <v>KTRZ, KTPO, KTO, KTK</v>
      </c>
      <c r="H115" s="184">
        <f>'TABELA IIa'!H124</f>
        <v>0</v>
      </c>
      <c r="I115" s="184">
        <f>'TABELA IIa'!I124</f>
        <v>0</v>
      </c>
      <c r="J115" s="184">
        <f>'TABELA IIa'!J124</f>
        <v>0</v>
      </c>
      <c r="K115" s="184">
        <f>'TABELA IIa'!K124</f>
        <v>0</v>
      </c>
      <c r="L115" s="184">
        <f>'TABELA IIa'!L124</f>
        <v>0</v>
      </c>
      <c r="M115" s="184">
        <f>'TABELA IIa'!M124</f>
        <v>0</v>
      </c>
      <c r="N115" s="184" t="e">
        <f>'TABELA IIa'!N124</f>
        <v>#REF!</v>
      </c>
      <c r="O115" s="184">
        <f>'TABELA IIa'!O124</f>
        <v>0</v>
      </c>
      <c r="P115" s="184">
        <f>'TABELA IIa'!P124</f>
        <v>0</v>
      </c>
      <c r="Q115" s="184">
        <f>'TABELA IIa'!Q124</f>
        <v>0</v>
      </c>
      <c r="R115" s="184" t="str">
        <f>'TABELA IIa'!R124</f>
        <v/>
      </c>
      <c r="S115" s="184" t="str">
        <f>'TABELA IIa'!S124</f>
        <v/>
      </c>
      <c r="T115" s="184" t="str">
        <f>'TABELA IIa'!T124</f>
        <v/>
      </c>
      <c r="U115" s="184" t="str">
        <f t="shared" ref="U115:AD115" si="113">U114</f>
        <v/>
      </c>
      <c r="V115" s="184" t="str">
        <f t="shared" si="113"/>
        <v/>
      </c>
      <c r="W115" s="184" t="e">
        <f t="shared" si="113"/>
        <v>#REF!</v>
      </c>
      <c r="X115" s="184" t="e">
        <f t="shared" si="113"/>
        <v>#REF!</v>
      </c>
      <c r="Y115" s="184" t="e">
        <f t="shared" si="113"/>
        <v>#REF!</v>
      </c>
      <c r="Z115" s="184" t="e">
        <f t="shared" si="113"/>
        <v>#REF!</v>
      </c>
      <c r="AA115" s="184" t="e">
        <f t="shared" si="113"/>
        <v>#REF!</v>
      </c>
      <c r="AB115" s="184" t="e">
        <f t="shared" si="113"/>
        <v>#REF!</v>
      </c>
      <c r="AC115" s="184" t="e">
        <f t="shared" si="113"/>
        <v>#REF!</v>
      </c>
      <c r="AD115" s="184" t="e">
        <f t="shared" si="113"/>
        <v>#REF!</v>
      </c>
    </row>
    <row r="116" spans="1:30" s="179" customFormat="1" x14ac:dyDescent="0.2">
      <c r="A116" s="184">
        <f>'TABELA I'!$K$2</f>
        <v>0</v>
      </c>
      <c r="B116" s="184">
        <f>'TABELA I'!$K$1</f>
        <v>2025</v>
      </c>
      <c r="C116" s="184" t="str">
        <f>'TABELA IIa'!C125</f>
        <v/>
      </c>
      <c r="D116" s="184">
        <f>'TABELA IIa'!D125</f>
        <v>0</v>
      </c>
      <c r="E116" s="184" t="str">
        <f>'TABELA IIa'!E125</f>
        <v/>
      </c>
      <c r="F116" s="184" t="str">
        <f>'TABELA IIa'!F125</f>
        <v>Nije ocijenjen</v>
      </c>
      <c r="G116" s="184" t="str">
        <f>'TABELA IIa'!G125</f>
        <v>KT i KTM</v>
      </c>
      <c r="H116" s="184">
        <f>'TABELA IIa'!H125</f>
        <v>0</v>
      </c>
      <c r="I116" s="184">
        <f>'TABELA IIa'!I125</f>
        <v>0</v>
      </c>
      <c r="J116" s="184">
        <f>'TABELA IIa'!J125</f>
        <v>0</v>
      </c>
      <c r="K116" s="184">
        <f>'TABELA IIa'!K125</f>
        <v>0</v>
      </c>
      <c r="L116" s="184" t="str">
        <f>'TABELA IIa'!L125</f>
        <v/>
      </c>
      <c r="M116" s="184" t="str">
        <f>'TABELA IIa'!M125</f>
        <v/>
      </c>
      <c r="N116" s="184" t="str">
        <f>'TABELA IIa'!N125</f>
        <v/>
      </c>
      <c r="O116" s="184">
        <f>'TABELA IIa'!O125</f>
        <v>0</v>
      </c>
      <c r="P116" s="184">
        <f>'TABELA IIa'!P125</f>
        <v>0</v>
      </c>
      <c r="Q116" s="184">
        <f>'TABELA IIa'!Q125</f>
        <v>0</v>
      </c>
      <c r="R116" s="184" t="str">
        <f>'TABELA IIa'!R125</f>
        <v/>
      </c>
      <c r="S116" s="184" t="str">
        <f>'TABELA IIa'!S125</f>
        <v/>
      </c>
      <c r="T116" s="184" t="str">
        <f>'TABELA IIa'!T125</f>
        <v/>
      </c>
      <c r="U116" s="184" t="str">
        <f>'TABELA IIa'!U125</f>
        <v/>
      </c>
      <c r="V116" s="184" t="str">
        <f>'TABELA IIa'!V125</f>
        <v/>
      </c>
      <c r="W116" s="184" t="e">
        <f>'TABELA IIa'!#REF!</f>
        <v>#REF!</v>
      </c>
      <c r="X116" s="184" t="e">
        <f>'TABELA IIa'!#REF!</f>
        <v>#REF!</v>
      </c>
      <c r="Y116" s="184" t="e">
        <f>'TABELA IIa'!#REF!</f>
        <v>#REF!</v>
      </c>
      <c r="Z116" s="184" t="e">
        <f>'TABELA IIa'!#REF!</f>
        <v>#REF!</v>
      </c>
      <c r="AA116" s="184" t="e">
        <f>'TABELA IIa'!#REF!</f>
        <v>#REF!</v>
      </c>
      <c r="AB116" s="184" t="e">
        <f>'TABELA IIa'!#REF!</f>
        <v>#REF!</v>
      </c>
      <c r="AC116" s="184" t="e">
        <f>'TABELA IIa'!#REF!</f>
        <v>#REF!</v>
      </c>
      <c r="AD116" s="184" t="e">
        <f>'TABELA IIa'!#REF!</f>
        <v>#REF!</v>
      </c>
    </row>
    <row r="117" spans="1:30" s="179" customFormat="1" x14ac:dyDescent="0.2">
      <c r="A117" s="184">
        <f>'TABELA I'!$K$2</f>
        <v>0</v>
      </c>
      <c r="B117" s="184">
        <f>'TABELA I'!$K$1</f>
        <v>2025</v>
      </c>
      <c r="C117" s="184" t="str">
        <f t="shared" ref="C117:F117" si="114">C116</f>
        <v/>
      </c>
      <c r="D117" s="184">
        <f t="shared" si="114"/>
        <v>0</v>
      </c>
      <c r="E117" s="184" t="str">
        <f t="shared" si="114"/>
        <v/>
      </c>
      <c r="F117" s="184" t="str">
        <f t="shared" si="114"/>
        <v>Nije ocijenjen</v>
      </c>
      <c r="G117" s="184" t="str">
        <f>'TABELA IIa'!G126</f>
        <v>KTRZ, KTPO, KTO, KTK</v>
      </c>
      <c r="H117" s="184">
        <f>'TABELA IIa'!H126</f>
        <v>0</v>
      </c>
      <c r="I117" s="184">
        <f>'TABELA IIa'!I126</f>
        <v>0</v>
      </c>
      <c r="J117" s="184">
        <f>'TABELA IIa'!J126</f>
        <v>0</v>
      </c>
      <c r="K117" s="184">
        <f>'TABELA IIa'!K126</f>
        <v>0</v>
      </c>
      <c r="L117" s="184">
        <f>'TABELA IIa'!L126</f>
        <v>0</v>
      </c>
      <c r="M117" s="184">
        <f>'TABELA IIa'!M126</f>
        <v>0</v>
      </c>
      <c r="N117" s="184" t="e">
        <f>'TABELA IIa'!N126</f>
        <v>#REF!</v>
      </c>
      <c r="O117" s="184">
        <f>'TABELA IIa'!O126</f>
        <v>0</v>
      </c>
      <c r="P117" s="184">
        <f>'TABELA IIa'!P126</f>
        <v>0</v>
      </c>
      <c r="Q117" s="184">
        <f>'TABELA IIa'!Q126</f>
        <v>0</v>
      </c>
      <c r="R117" s="184" t="str">
        <f>'TABELA IIa'!R126</f>
        <v/>
      </c>
      <c r="S117" s="184" t="str">
        <f>'TABELA IIa'!S126</f>
        <v/>
      </c>
      <c r="T117" s="184" t="str">
        <f>'TABELA IIa'!T126</f>
        <v/>
      </c>
      <c r="U117" s="184" t="str">
        <f t="shared" ref="U117:AD117" si="115">U116</f>
        <v/>
      </c>
      <c r="V117" s="184" t="str">
        <f t="shared" si="115"/>
        <v/>
      </c>
      <c r="W117" s="184" t="e">
        <f t="shared" si="115"/>
        <v>#REF!</v>
      </c>
      <c r="X117" s="184" t="e">
        <f t="shared" si="115"/>
        <v>#REF!</v>
      </c>
      <c r="Y117" s="184" t="e">
        <f t="shared" si="115"/>
        <v>#REF!</v>
      </c>
      <c r="Z117" s="184" t="e">
        <f t="shared" si="115"/>
        <v>#REF!</v>
      </c>
      <c r="AA117" s="184" t="e">
        <f t="shared" si="115"/>
        <v>#REF!</v>
      </c>
      <c r="AB117" s="184" t="e">
        <f t="shared" si="115"/>
        <v>#REF!</v>
      </c>
      <c r="AC117" s="184" t="e">
        <f t="shared" si="115"/>
        <v>#REF!</v>
      </c>
      <c r="AD117" s="184" t="e">
        <f t="shared" si="115"/>
        <v>#REF!</v>
      </c>
    </row>
    <row r="118" spans="1:30" s="179" customFormat="1" x14ac:dyDescent="0.2">
      <c r="A118" s="184">
        <f>'TABELA I'!$K$2</f>
        <v>0</v>
      </c>
      <c r="B118" s="184">
        <f>'TABELA I'!$K$1</f>
        <v>2025</v>
      </c>
      <c r="C118" s="184" t="str">
        <f>'TABELA IIa'!C127</f>
        <v/>
      </c>
      <c r="D118" s="184">
        <f>'TABELA IIa'!D127</f>
        <v>0</v>
      </c>
      <c r="E118" s="184" t="str">
        <f>'TABELA IIa'!E127</f>
        <v/>
      </c>
      <c r="F118" s="184" t="str">
        <f>'TABELA IIa'!F127</f>
        <v>Nije ocijenjen</v>
      </c>
      <c r="G118" s="184" t="str">
        <f>'TABELA IIa'!G127</f>
        <v>KT i KTM</v>
      </c>
      <c r="H118" s="184">
        <f>'TABELA IIa'!H127</f>
        <v>0</v>
      </c>
      <c r="I118" s="184">
        <f>'TABELA IIa'!I127</f>
        <v>0</v>
      </c>
      <c r="J118" s="184">
        <f>'TABELA IIa'!J127</f>
        <v>0</v>
      </c>
      <c r="K118" s="184">
        <f>'TABELA IIa'!K127</f>
        <v>0</v>
      </c>
      <c r="L118" s="184" t="str">
        <f>'TABELA IIa'!L127</f>
        <v/>
      </c>
      <c r="M118" s="184" t="str">
        <f>'TABELA IIa'!M127</f>
        <v/>
      </c>
      <c r="N118" s="184" t="str">
        <f>'TABELA IIa'!N127</f>
        <v/>
      </c>
      <c r="O118" s="184">
        <f>'TABELA IIa'!O127</f>
        <v>0</v>
      </c>
      <c r="P118" s="184">
        <f>'TABELA IIa'!P127</f>
        <v>0</v>
      </c>
      <c r="Q118" s="184">
        <f>'TABELA IIa'!Q127</f>
        <v>0</v>
      </c>
      <c r="R118" s="184" t="str">
        <f>'TABELA IIa'!R127</f>
        <v/>
      </c>
      <c r="S118" s="184" t="str">
        <f>'TABELA IIa'!S127</f>
        <v/>
      </c>
      <c r="T118" s="184" t="str">
        <f>'TABELA IIa'!T127</f>
        <v/>
      </c>
      <c r="U118" s="184" t="str">
        <f>'TABELA IIa'!U127</f>
        <v/>
      </c>
      <c r="V118" s="184" t="str">
        <f>'TABELA IIa'!V127</f>
        <v/>
      </c>
      <c r="W118" s="184" t="e">
        <f>'TABELA IIa'!#REF!</f>
        <v>#REF!</v>
      </c>
      <c r="X118" s="184" t="e">
        <f>'TABELA IIa'!#REF!</f>
        <v>#REF!</v>
      </c>
      <c r="Y118" s="184" t="e">
        <f>'TABELA IIa'!#REF!</f>
        <v>#REF!</v>
      </c>
      <c r="Z118" s="184" t="e">
        <f>'TABELA IIa'!#REF!</f>
        <v>#REF!</v>
      </c>
      <c r="AA118" s="184" t="e">
        <f>'TABELA IIa'!#REF!</f>
        <v>#REF!</v>
      </c>
      <c r="AB118" s="184" t="e">
        <f>'TABELA IIa'!#REF!</f>
        <v>#REF!</v>
      </c>
      <c r="AC118" s="184" t="e">
        <f>'TABELA IIa'!#REF!</f>
        <v>#REF!</v>
      </c>
      <c r="AD118" s="184" t="e">
        <f>'TABELA IIa'!#REF!</f>
        <v>#REF!</v>
      </c>
    </row>
    <row r="119" spans="1:30" s="179" customFormat="1" x14ac:dyDescent="0.2">
      <c r="A119" s="184">
        <f>'TABELA I'!$K$2</f>
        <v>0</v>
      </c>
      <c r="B119" s="184">
        <f>'TABELA I'!$K$1</f>
        <v>2025</v>
      </c>
      <c r="C119" s="184" t="str">
        <f t="shared" ref="C119:F119" si="116">C118</f>
        <v/>
      </c>
      <c r="D119" s="184">
        <f t="shared" si="116"/>
        <v>0</v>
      </c>
      <c r="E119" s="184" t="str">
        <f t="shared" si="116"/>
        <v/>
      </c>
      <c r="F119" s="184" t="str">
        <f t="shared" si="116"/>
        <v>Nije ocijenjen</v>
      </c>
      <c r="G119" s="184" t="str">
        <f>'TABELA IIa'!G128</f>
        <v>KTRZ, KTPO, KTO, KTK</v>
      </c>
      <c r="H119" s="184">
        <f>'TABELA IIa'!H128</f>
        <v>0</v>
      </c>
      <c r="I119" s="184">
        <f>'TABELA IIa'!I128</f>
        <v>0</v>
      </c>
      <c r="J119" s="184">
        <f>'TABELA IIa'!J128</f>
        <v>0</v>
      </c>
      <c r="K119" s="184">
        <f>'TABELA IIa'!K128</f>
        <v>0</v>
      </c>
      <c r="L119" s="184">
        <f>'TABELA IIa'!L128</f>
        <v>0</v>
      </c>
      <c r="M119" s="184">
        <f>'TABELA IIa'!M128</f>
        <v>0</v>
      </c>
      <c r="N119" s="184" t="e">
        <f>'TABELA IIa'!N128</f>
        <v>#REF!</v>
      </c>
      <c r="O119" s="184">
        <f>'TABELA IIa'!O128</f>
        <v>0</v>
      </c>
      <c r="P119" s="184">
        <f>'TABELA IIa'!P128</f>
        <v>0</v>
      </c>
      <c r="Q119" s="184">
        <f>'TABELA IIa'!Q128</f>
        <v>0</v>
      </c>
      <c r="R119" s="184" t="str">
        <f>'TABELA IIa'!R128</f>
        <v/>
      </c>
      <c r="S119" s="184" t="str">
        <f>'TABELA IIa'!S128</f>
        <v/>
      </c>
      <c r="T119" s="184" t="str">
        <f>'TABELA IIa'!T128</f>
        <v/>
      </c>
      <c r="U119" s="184" t="str">
        <f t="shared" ref="U119:AD119" si="117">U118</f>
        <v/>
      </c>
      <c r="V119" s="184" t="str">
        <f t="shared" si="117"/>
        <v/>
      </c>
      <c r="W119" s="184" t="e">
        <f t="shared" si="117"/>
        <v>#REF!</v>
      </c>
      <c r="X119" s="184" t="e">
        <f t="shared" si="117"/>
        <v>#REF!</v>
      </c>
      <c r="Y119" s="184" t="e">
        <f t="shared" si="117"/>
        <v>#REF!</v>
      </c>
      <c r="Z119" s="184" t="e">
        <f t="shared" si="117"/>
        <v>#REF!</v>
      </c>
      <c r="AA119" s="184" t="e">
        <f t="shared" si="117"/>
        <v>#REF!</v>
      </c>
      <c r="AB119" s="184" t="e">
        <f t="shared" si="117"/>
        <v>#REF!</v>
      </c>
      <c r="AC119" s="184" t="e">
        <f t="shared" si="117"/>
        <v>#REF!</v>
      </c>
      <c r="AD119" s="184" t="e">
        <f t="shared" si="117"/>
        <v>#REF!</v>
      </c>
    </row>
    <row r="120" spans="1:30" s="179" customFormat="1" x14ac:dyDescent="0.2">
      <c r="A120" s="184">
        <f>'TABELA I'!$K$2</f>
        <v>0</v>
      </c>
      <c r="B120" s="184">
        <f>'TABELA I'!$K$1</f>
        <v>2025</v>
      </c>
      <c r="C120" s="184" t="str">
        <f>'TABELA IIa'!C129</f>
        <v/>
      </c>
      <c r="D120" s="184">
        <f>'TABELA IIa'!D129</f>
        <v>0</v>
      </c>
      <c r="E120" s="184" t="str">
        <f>'TABELA IIa'!E129</f>
        <v/>
      </c>
      <c r="F120" s="184" t="str">
        <f>'TABELA IIa'!F129</f>
        <v>Nije ocijenjen</v>
      </c>
      <c r="G120" s="184" t="str">
        <f>'TABELA IIa'!G129</f>
        <v>KT i KTM</v>
      </c>
      <c r="H120" s="184">
        <f>'TABELA IIa'!H129</f>
        <v>0</v>
      </c>
      <c r="I120" s="184">
        <f>'TABELA IIa'!I129</f>
        <v>0</v>
      </c>
      <c r="J120" s="184">
        <f>'TABELA IIa'!J129</f>
        <v>0</v>
      </c>
      <c r="K120" s="184">
        <f>'TABELA IIa'!K129</f>
        <v>0</v>
      </c>
      <c r="L120" s="184" t="str">
        <f>'TABELA IIa'!L129</f>
        <v/>
      </c>
      <c r="M120" s="184" t="str">
        <f>'TABELA IIa'!M129</f>
        <v/>
      </c>
      <c r="N120" s="184" t="str">
        <f>'TABELA IIa'!N129</f>
        <v/>
      </c>
      <c r="O120" s="184">
        <f>'TABELA IIa'!O129</f>
        <v>0</v>
      </c>
      <c r="P120" s="184">
        <f>'TABELA IIa'!P129</f>
        <v>0</v>
      </c>
      <c r="Q120" s="184">
        <f>'TABELA IIa'!Q129</f>
        <v>0</v>
      </c>
      <c r="R120" s="184" t="str">
        <f>'TABELA IIa'!R129</f>
        <v/>
      </c>
      <c r="S120" s="184" t="str">
        <f>'TABELA IIa'!S129</f>
        <v/>
      </c>
      <c r="T120" s="184" t="str">
        <f>'TABELA IIa'!T129</f>
        <v/>
      </c>
      <c r="U120" s="184" t="str">
        <f>'TABELA IIa'!U129</f>
        <v/>
      </c>
      <c r="V120" s="184" t="str">
        <f>'TABELA IIa'!V129</f>
        <v/>
      </c>
      <c r="W120" s="184" t="e">
        <f>'TABELA IIa'!#REF!</f>
        <v>#REF!</v>
      </c>
      <c r="X120" s="184" t="e">
        <f>'TABELA IIa'!#REF!</f>
        <v>#REF!</v>
      </c>
      <c r="Y120" s="184" t="e">
        <f>'TABELA IIa'!#REF!</f>
        <v>#REF!</v>
      </c>
      <c r="Z120" s="184" t="e">
        <f>'TABELA IIa'!#REF!</f>
        <v>#REF!</v>
      </c>
      <c r="AA120" s="184" t="e">
        <f>'TABELA IIa'!#REF!</f>
        <v>#REF!</v>
      </c>
      <c r="AB120" s="184" t="e">
        <f>'TABELA IIa'!#REF!</f>
        <v>#REF!</v>
      </c>
      <c r="AC120" s="184" t="e">
        <f>'TABELA IIa'!#REF!</f>
        <v>#REF!</v>
      </c>
      <c r="AD120" s="184" t="e">
        <f>'TABELA IIa'!#REF!</f>
        <v>#REF!</v>
      </c>
    </row>
    <row r="121" spans="1:30" s="179" customFormat="1" x14ac:dyDescent="0.2">
      <c r="A121" s="184">
        <f>'TABELA I'!$K$2</f>
        <v>0</v>
      </c>
      <c r="B121" s="184">
        <f>'TABELA I'!$K$1</f>
        <v>2025</v>
      </c>
      <c r="C121" s="184" t="str">
        <f t="shared" ref="C121:F121" si="118">C120</f>
        <v/>
      </c>
      <c r="D121" s="184">
        <f t="shared" si="118"/>
        <v>0</v>
      </c>
      <c r="E121" s="184" t="str">
        <f t="shared" si="118"/>
        <v/>
      </c>
      <c r="F121" s="184" t="str">
        <f t="shared" si="118"/>
        <v>Nije ocijenjen</v>
      </c>
      <c r="G121" s="184" t="str">
        <f>'TABELA IIa'!G130</f>
        <v>KTRZ, KTPO, KTO, KTK</v>
      </c>
      <c r="H121" s="184">
        <f>'TABELA IIa'!H130</f>
        <v>0</v>
      </c>
      <c r="I121" s="184">
        <f>'TABELA IIa'!I130</f>
        <v>0</v>
      </c>
      <c r="J121" s="184">
        <f>'TABELA IIa'!J130</f>
        <v>0</v>
      </c>
      <c r="K121" s="184">
        <f>'TABELA IIa'!K130</f>
        <v>0</v>
      </c>
      <c r="L121" s="184">
        <f>'TABELA IIa'!L130</f>
        <v>0</v>
      </c>
      <c r="M121" s="184">
        <f>'TABELA IIa'!M130</f>
        <v>0</v>
      </c>
      <c r="N121" s="184" t="e">
        <f>'TABELA IIa'!N130</f>
        <v>#REF!</v>
      </c>
      <c r="O121" s="184">
        <f>'TABELA IIa'!O130</f>
        <v>0</v>
      </c>
      <c r="P121" s="184">
        <f>'TABELA IIa'!P130</f>
        <v>0</v>
      </c>
      <c r="Q121" s="184">
        <f>'TABELA IIa'!Q130</f>
        <v>0</v>
      </c>
      <c r="R121" s="184" t="str">
        <f>'TABELA IIa'!R130</f>
        <v/>
      </c>
      <c r="S121" s="184" t="str">
        <f>'TABELA IIa'!S130</f>
        <v/>
      </c>
      <c r="T121" s="184" t="str">
        <f>'TABELA IIa'!T130</f>
        <v/>
      </c>
      <c r="U121" s="184" t="str">
        <f t="shared" ref="U121:AD121" si="119">U120</f>
        <v/>
      </c>
      <c r="V121" s="184" t="str">
        <f t="shared" si="119"/>
        <v/>
      </c>
      <c r="W121" s="184" t="e">
        <f t="shared" si="119"/>
        <v>#REF!</v>
      </c>
      <c r="X121" s="184" t="e">
        <f t="shared" si="119"/>
        <v>#REF!</v>
      </c>
      <c r="Y121" s="184" t="e">
        <f t="shared" si="119"/>
        <v>#REF!</v>
      </c>
      <c r="Z121" s="184" t="e">
        <f t="shared" si="119"/>
        <v>#REF!</v>
      </c>
      <c r="AA121" s="184" t="e">
        <f t="shared" si="119"/>
        <v>#REF!</v>
      </c>
      <c r="AB121" s="184" t="e">
        <f t="shared" si="119"/>
        <v>#REF!</v>
      </c>
      <c r="AC121" s="184" t="e">
        <f t="shared" si="119"/>
        <v>#REF!</v>
      </c>
      <c r="AD121" s="184" t="e">
        <f t="shared" si="119"/>
        <v>#REF!</v>
      </c>
    </row>
    <row r="122" spans="1:30" s="179" customFormat="1" x14ac:dyDescent="0.2">
      <c r="A122" s="184">
        <f>'TABELA I'!$K$2</f>
        <v>0</v>
      </c>
      <c r="B122" s="184">
        <f>'TABELA I'!$K$1</f>
        <v>2025</v>
      </c>
      <c r="C122" s="184" t="str">
        <f>'TABELA IIa'!C131</f>
        <v/>
      </c>
      <c r="D122" s="184">
        <f>'TABELA IIa'!D131</f>
        <v>0</v>
      </c>
      <c r="E122" s="184" t="str">
        <f>'TABELA IIa'!E131</f>
        <v/>
      </c>
      <c r="F122" s="184" t="str">
        <f>'TABELA IIa'!F131</f>
        <v>Ocijenjen</v>
      </c>
      <c r="G122" s="184" t="str">
        <f>'TABELA IIa'!G131</f>
        <v>KT i KTM</v>
      </c>
      <c r="H122" s="184">
        <f>'TABELA IIa'!H131</f>
        <v>0</v>
      </c>
      <c r="I122" s="184">
        <f>'TABELA IIa'!I131</f>
        <v>0</v>
      </c>
      <c r="J122" s="184">
        <f>'TABELA IIa'!J131</f>
        <v>0</v>
      </c>
      <c r="K122" s="184">
        <f>'TABELA IIa'!K131</f>
        <v>0</v>
      </c>
      <c r="L122" s="184" t="str">
        <f>'TABELA IIa'!L131</f>
        <v/>
      </c>
      <c r="M122" s="184" t="str">
        <f>'TABELA IIa'!M131</f>
        <v/>
      </c>
      <c r="N122" s="184" t="str">
        <f>'TABELA IIa'!N131</f>
        <v/>
      </c>
      <c r="O122" s="184">
        <f>'TABELA IIa'!O131</f>
        <v>0</v>
      </c>
      <c r="P122" s="184">
        <f>'TABELA IIa'!P131</f>
        <v>0</v>
      </c>
      <c r="Q122" s="184">
        <f>'TABELA IIa'!Q131</f>
        <v>0</v>
      </c>
      <c r="R122" s="184" t="str">
        <f>'TABELA IIa'!R131</f>
        <v/>
      </c>
      <c r="S122" s="184" t="str">
        <f>'TABELA IIa'!S131</f>
        <v/>
      </c>
      <c r="T122" s="184" t="str">
        <f>'TABELA IIa'!T131</f>
        <v/>
      </c>
      <c r="U122" s="184" t="str">
        <f>'TABELA IIa'!U131</f>
        <v/>
      </c>
      <c r="V122" s="184" t="str">
        <f>'TABELA IIa'!V131</f>
        <v/>
      </c>
      <c r="W122" s="184" t="e">
        <f>'TABELA IIa'!#REF!</f>
        <v>#REF!</v>
      </c>
      <c r="X122" s="184" t="e">
        <f>'TABELA IIa'!#REF!</f>
        <v>#REF!</v>
      </c>
      <c r="Y122" s="184" t="e">
        <f>'TABELA IIa'!#REF!</f>
        <v>#REF!</v>
      </c>
      <c r="Z122" s="184" t="e">
        <f>'TABELA IIa'!#REF!</f>
        <v>#REF!</v>
      </c>
      <c r="AA122" s="184" t="e">
        <f>'TABELA IIa'!#REF!</f>
        <v>#REF!</v>
      </c>
      <c r="AB122" s="184" t="e">
        <f>'TABELA IIa'!#REF!</f>
        <v>#REF!</v>
      </c>
      <c r="AC122" s="184" t="e">
        <f>'TABELA IIa'!#REF!</f>
        <v>#REF!</v>
      </c>
      <c r="AD122" s="184" t="e">
        <f>'TABELA IIa'!#REF!</f>
        <v>#REF!</v>
      </c>
    </row>
    <row r="123" spans="1:30" s="179" customFormat="1" x14ac:dyDescent="0.2">
      <c r="A123" s="184">
        <f>'TABELA I'!$K$2</f>
        <v>0</v>
      </c>
      <c r="B123" s="184">
        <f>'TABELA I'!$K$1</f>
        <v>2025</v>
      </c>
      <c r="C123" s="184" t="str">
        <f t="shared" ref="C123:F123" si="120">C122</f>
        <v/>
      </c>
      <c r="D123" s="184">
        <f t="shared" si="120"/>
        <v>0</v>
      </c>
      <c r="E123" s="184" t="str">
        <f t="shared" si="120"/>
        <v/>
      </c>
      <c r="F123" s="184" t="str">
        <f t="shared" si="120"/>
        <v>Ocijenjen</v>
      </c>
      <c r="G123" s="184" t="str">
        <f>'TABELA IIa'!G132</f>
        <v>KTRZ, KTPO, KTO, KTK</v>
      </c>
      <c r="H123" s="184">
        <f>'TABELA IIa'!H132</f>
        <v>0</v>
      </c>
      <c r="I123" s="184">
        <f>'TABELA IIa'!I132</f>
        <v>0</v>
      </c>
      <c r="J123" s="184">
        <f>'TABELA IIa'!J132</f>
        <v>0</v>
      </c>
      <c r="K123" s="184">
        <f>'TABELA IIa'!K132</f>
        <v>0</v>
      </c>
      <c r="L123" s="184">
        <f>'TABELA IIa'!L132</f>
        <v>0</v>
      </c>
      <c r="M123" s="184">
        <f>'TABELA IIa'!M132</f>
        <v>0</v>
      </c>
      <c r="N123" s="184" t="e">
        <f>'TABELA IIa'!N132</f>
        <v>#REF!</v>
      </c>
      <c r="O123" s="184">
        <f>'TABELA IIa'!O132</f>
        <v>0</v>
      </c>
      <c r="P123" s="184">
        <f>'TABELA IIa'!P132</f>
        <v>0</v>
      </c>
      <c r="Q123" s="184">
        <f>'TABELA IIa'!Q132</f>
        <v>0</v>
      </c>
      <c r="R123" s="184" t="str">
        <f>'TABELA IIa'!R132</f>
        <v/>
      </c>
      <c r="S123" s="184" t="str">
        <f>'TABELA IIa'!S132</f>
        <v/>
      </c>
      <c r="T123" s="184" t="str">
        <f>'TABELA IIa'!T132</f>
        <v/>
      </c>
      <c r="U123" s="184" t="str">
        <f t="shared" ref="U123:AD123" si="121">U122</f>
        <v/>
      </c>
      <c r="V123" s="184" t="str">
        <f t="shared" si="121"/>
        <v/>
      </c>
      <c r="W123" s="184" t="e">
        <f t="shared" si="121"/>
        <v>#REF!</v>
      </c>
      <c r="X123" s="184" t="e">
        <f t="shared" si="121"/>
        <v>#REF!</v>
      </c>
      <c r="Y123" s="184" t="e">
        <f t="shared" si="121"/>
        <v>#REF!</v>
      </c>
      <c r="Z123" s="184" t="e">
        <f t="shared" si="121"/>
        <v>#REF!</v>
      </c>
      <c r="AA123" s="184" t="e">
        <f t="shared" si="121"/>
        <v>#REF!</v>
      </c>
      <c r="AB123" s="184" t="e">
        <f t="shared" si="121"/>
        <v>#REF!</v>
      </c>
      <c r="AC123" s="184" t="e">
        <f t="shared" si="121"/>
        <v>#REF!</v>
      </c>
      <c r="AD123" s="184" t="e">
        <f t="shared" si="121"/>
        <v>#REF!</v>
      </c>
    </row>
    <row r="124" spans="1:30" s="179" customFormat="1" x14ac:dyDescent="0.2">
      <c r="A124" s="184">
        <f>'TABELA I'!$K$2</f>
        <v>0</v>
      </c>
      <c r="B124" s="184">
        <f>'TABELA I'!$K$1</f>
        <v>2025</v>
      </c>
      <c r="C124" s="184" t="str">
        <f>'TABELA IIa'!C133</f>
        <v/>
      </c>
      <c r="D124" s="184">
        <f>'TABELA IIa'!D133</f>
        <v>0</v>
      </c>
      <c r="E124" s="184" t="str">
        <f>'TABELA IIa'!E133</f>
        <v/>
      </c>
      <c r="F124" s="184" t="str">
        <f>'TABELA IIa'!F133</f>
        <v>Nije ocijenjen</v>
      </c>
      <c r="G124" s="184" t="str">
        <f>'TABELA IIa'!G133</f>
        <v>KT i KTM</v>
      </c>
      <c r="H124" s="184">
        <f>'TABELA IIa'!H133</f>
        <v>0</v>
      </c>
      <c r="I124" s="184">
        <f>'TABELA IIa'!I133</f>
        <v>0</v>
      </c>
      <c r="J124" s="184">
        <f>'TABELA IIa'!J133</f>
        <v>0</v>
      </c>
      <c r="K124" s="184">
        <f>'TABELA IIa'!K133</f>
        <v>0</v>
      </c>
      <c r="L124" s="184" t="str">
        <f>'TABELA IIa'!L133</f>
        <v/>
      </c>
      <c r="M124" s="184" t="str">
        <f>'TABELA IIa'!M133</f>
        <v/>
      </c>
      <c r="N124" s="184" t="str">
        <f>'TABELA IIa'!N133</f>
        <v/>
      </c>
      <c r="O124" s="184">
        <f>'TABELA IIa'!O133</f>
        <v>0</v>
      </c>
      <c r="P124" s="184">
        <f>'TABELA IIa'!P133</f>
        <v>0</v>
      </c>
      <c r="Q124" s="184">
        <f>'TABELA IIa'!Q133</f>
        <v>0</v>
      </c>
      <c r="R124" s="184" t="str">
        <f>'TABELA IIa'!R133</f>
        <v/>
      </c>
      <c r="S124" s="184" t="str">
        <f>'TABELA IIa'!S133</f>
        <v/>
      </c>
      <c r="T124" s="184" t="str">
        <f>'TABELA IIa'!T133</f>
        <v/>
      </c>
      <c r="U124" s="184" t="str">
        <f>'TABELA IIa'!U133</f>
        <v/>
      </c>
      <c r="V124" s="184" t="str">
        <f>'TABELA IIa'!V133</f>
        <v/>
      </c>
      <c r="W124" s="184" t="e">
        <f>'TABELA IIa'!#REF!</f>
        <v>#REF!</v>
      </c>
      <c r="X124" s="184" t="e">
        <f>'TABELA IIa'!#REF!</f>
        <v>#REF!</v>
      </c>
      <c r="Y124" s="184" t="e">
        <f>'TABELA IIa'!#REF!</f>
        <v>#REF!</v>
      </c>
      <c r="Z124" s="184" t="e">
        <f>'TABELA IIa'!#REF!</f>
        <v>#REF!</v>
      </c>
      <c r="AA124" s="184" t="e">
        <f>'TABELA IIa'!#REF!</f>
        <v>#REF!</v>
      </c>
      <c r="AB124" s="184" t="e">
        <f>'TABELA IIa'!#REF!</f>
        <v>#REF!</v>
      </c>
      <c r="AC124" s="184" t="e">
        <f>'TABELA IIa'!#REF!</f>
        <v>#REF!</v>
      </c>
      <c r="AD124" s="184" t="e">
        <f>'TABELA IIa'!#REF!</f>
        <v>#REF!</v>
      </c>
    </row>
    <row r="125" spans="1:30" s="179" customFormat="1" x14ac:dyDescent="0.2">
      <c r="A125" s="184">
        <f>'TABELA I'!$K$2</f>
        <v>0</v>
      </c>
      <c r="B125" s="184">
        <f>'TABELA I'!$K$1</f>
        <v>2025</v>
      </c>
      <c r="C125" s="184" t="str">
        <f t="shared" ref="C125:F125" si="122">C124</f>
        <v/>
      </c>
      <c r="D125" s="184">
        <f t="shared" si="122"/>
        <v>0</v>
      </c>
      <c r="E125" s="184" t="str">
        <f t="shared" si="122"/>
        <v/>
      </c>
      <c r="F125" s="184" t="str">
        <f t="shared" si="122"/>
        <v>Nije ocijenjen</v>
      </c>
      <c r="G125" s="184" t="str">
        <f>'TABELA IIa'!G134</f>
        <v>KTRZ, KTPO, KTO, KTK</v>
      </c>
      <c r="H125" s="184">
        <f>'TABELA IIa'!H134</f>
        <v>0</v>
      </c>
      <c r="I125" s="184">
        <f>'TABELA IIa'!I134</f>
        <v>0</v>
      </c>
      <c r="J125" s="184">
        <f>'TABELA IIa'!J134</f>
        <v>0</v>
      </c>
      <c r="K125" s="184">
        <f>'TABELA IIa'!K134</f>
        <v>0</v>
      </c>
      <c r="L125" s="184">
        <f>'TABELA IIa'!L134</f>
        <v>0</v>
      </c>
      <c r="M125" s="184">
        <f>'TABELA IIa'!M134</f>
        <v>0</v>
      </c>
      <c r="N125" s="184" t="e">
        <f>'TABELA IIa'!N134</f>
        <v>#REF!</v>
      </c>
      <c r="O125" s="184">
        <f>'TABELA IIa'!O134</f>
        <v>0</v>
      </c>
      <c r="P125" s="184">
        <f>'TABELA IIa'!P134</f>
        <v>0</v>
      </c>
      <c r="Q125" s="184">
        <f>'TABELA IIa'!Q134</f>
        <v>0</v>
      </c>
      <c r="R125" s="184" t="str">
        <f>'TABELA IIa'!R134</f>
        <v/>
      </c>
      <c r="S125" s="184" t="str">
        <f>'TABELA IIa'!S134</f>
        <v/>
      </c>
      <c r="T125" s="184" t="str">
        <f>'TABELA IIa'!T134</f>
        <v/>
      </c>
      <c r="U125" s="184" t="str">
        <f t="shared" ref="U125:AD125" si="123">U124</f>
        <v/>
      </c>
      <c r="V125" s="184" t="str">
        <f t="shared" si="123"/>
        <v/>
      </c>
      <c r="W125" s="184" t="e">
        <f t="shared" si="123"/>
        <v>#REF!</v>
      </c>
      <c r="X125" s="184" t="e">
        <f t="shared" si="123"/>
        <v>#REF!</v>
      </c>
      <c r="Y125" s="184" t="e">
        <f t="shared" si="123"/>
        <v>#REF!</v>
      </c>
      <c r="Z125" s="184" t="e">
        <f t="shared" si="123"/>
        <v>#REF!</v>
      </c>
      <c r="AA125" s="184" t="e">
        <f t="shared" si="123"/>
        <v>#REF!</v>
      </c>
      <c r="AB125" s="184" t="e">
        <f t="shared" si="123"/>
        <v>#REF!</v>
      </c>
      <c r="AC125" s="184" t="e">
        <f t="shared" si="123"/>
        <v>#REF!</v>
      </c>
      <c r="AD125" s="184" t="e">
        <f t="shared" si="123"/>
        <v>#REF!</v>
      </c>
    </row>
    <row r="126" spans="1:30" s="179" customFormat="1" x14ac:dyDescent="0.2">
      <c r="A126" s="184">
        <f>'TABELA I'!$K$2</f>
        <v>0</v>
      </c>
      <c r="B126" s="184">
        <f>'TABELA I'!$K$1</f>
        <v>2025</v>
      </c>
      <c r="C126" s="184" t="str">
        <f>'TABELA IIa'!C135</f>
        <v/>
      </c>
      <c r="D126" s="184">
        <f>'TABELA IIa'!D135</f>
        <v>0</v>
      </c>
      <c r="E126" s="184" t="str">
        <f>'TABELA IIa'!E135</f>
        <v/>
      </c>
      <c r="F126" s="184" t="str">
        <f>'TABELA IIa'!F135</f>
        <v>Nije ocijenjen</v>
      </c>
      <c r="G126" s="184" t="str">
        <f>'TABELA IIa'!G135</f>
        <v>KT i KTM</v>
      </c>
      <c r="H126" s="184">
        <f>'TABELA IIa'!H135</f>
        <v>0</v>
      </c>
      <c r="I126" s="184">
        <f>'TABELA IIa'!I135</f>
        <v>0</v>
      </c>
      <c r="J126" s="184">
        <f>'TABELA IIa'!J135</f>
        <v>0</v>
      </c>
      <c r="K126" s="184">
        <f>'TABELA IIa'!K135</f>
        <v>0</v>
      </c>
      <c r="L126" s="184" t="str">
        <f>'TABELA IIa'!L135</f>
        <v/>
      </c>
      <c r="M126" s="184" t="str">
        <f>'TABELA IIa'!M135</f>
        <v/>
      </c>
      <c r="N126" s="184" t="str">
        <f>'TABELA IIa'!N135</f>
        <v/>
      </c>
      <c r="O126" s="184">
        <f>'TABELA IIa'!O135</f>
        <v>0</v>
      </c>
      <c r="P126" s="184">
        <f>'TABELA IIa'!P135</f>
        <v>0</v>
      </c>
      <c r="Q126" s="184">
        <f>'TABELA IIa'!Q135</f>
        <v>0</v>
      </c>
      <c r="R126" s="184" t="str">
        <f>'TABELA IIa'!R135</f>
        <v/>
      </c>
      <c r="S126" s="184" t="str">
        <f>'TABELA IIa'!S135</f>
        <v/>
      </c>
      <c r="T126" s="184" t="str">
        <f>'TABELA IIa'!T135</f>
        <v/>
      </c>
      <c r="U126" s="184" t="str">
        <f>'TABELA IIa'!U135</f>
        <v/>
      </c>
      <c r="V126" s="184" t="str">
        <f>'TABELA IIa'!V135</f>
        <v/>
      </c>
      <c r="W126" s="184" t="e">
        <f>'TABELA IIa'!#REF!</f>
        <v>#REF!</v>
      </c>
      <c r="X126" s="184" t="e">
        <f>'TABELA IIa'!#REF!</f>
        <v>#REF!</v>
      </c>
      <c r="Y126" s="184" t="e">
        <f>'TABELA IIa'!#REF!</f>
        <v>#REF!</v>
      </c>
      <c r="Z126" s="184" t="e">
        <f>'TABELA IIa'!#REF!</f>
        <v>#REF!</v>
      </c>
      <c r="AA126" s="184" t="e">
        <f>'TABELA IIa'!#REF!</f>
        <v>#REF!</v>
      </c>
      <c r="AB126" s="184" t="e">
        <f>'TABELA IIa'!#REF!</f>
        <v>#REF!</v>
      </c>
      <c r="AC126" s="184" t="e">
        <f>'TABELA IIa'!#REF!</f>
        <v>#REF!</v>
      </c>
      <c r="AD126" s="184" t="e">
        <f>'TABELA IIa'!#REF!</f>
        <v>#REF!</v>
      </c>
    </row>
    <row r="127" spans="1:30" s="179" customFormat="1" x14ac:dyDescent="0.2">
      <c r="A127" s="184">
        <f>'TABELA I'!$K$2</f>
        <v>0</v>
      </c>
      <c r="B127" s="184">
        <f>'TABELA I'!$K$1</f>
        <v>2025</v>
      </c>
      <c r="C127" s="184" t="str">
        <f t="shared" ref="C127:F127" si="124">C126</f>
        <v/>
      </c>
      <c r="D127" s="184">
        <f t="shared" si="124"/>
        <v>0</v>
      </c>
      <c r="E127" s="184" t="str">
        <f t="shared" si="124"/>
        <v/>
      </c>
      <c r="F127" s="184" t="str">
        <f t="shared" si="124"/>
        <v>Nije ocijenjen</v>
      </c>
      <c r="G127" s="184" t="str">
        <f>'TABELA IIa'!G136</f>
        <v>KTRZ, KTPO, KTO, KTK</v>
      </c>
      <c r="H127" s="184">
        <f>'TABELA IIa'!H136</f>
        <v>0</v>
      </c>
      <c r="I127" s="184">
        <f>'TABELA IIa'!I136</f>
        <v>0</v>
      </c>
      <c r="J127" s="184">
        <f>'TABELA IIa'!J136</f>
        <v>0</v>
      </c>
      <c r="K127" s="184">
        <f>'TABELA IIa'!K136</f>
        <v>0</v>
      </c>
      <c r="L127" s="184">
        <f>'TABELA IIa'!L136</f>
        <v>0</v>
      </c>
      <c r="M127" s="184">
        <f>'TABELA IIa'!M136</f>
        <v>0</v>
      </c>
      <c r="N127" s="184" t="e">
        <f>'TABELA IIa'!N136</f>
        <v>#REF!</v>
      </c>
      <c r="O127" s="184">
        <f>'TABELA IIa'!O136</f>
        <v>0</v>
      </c>
      <c r="P127" s="184">
        <f>'TABELA IIa'!P136</f>
        <v>0</v>
      </c>
      <c r="Q127" s="184">
        <f>'TABELA IIa'!Q136</f>
        <v>0</v>
      </c>
      <c r="R127" s="184" t="str">
        <f>'TABELA IIa'!R136</f>
        <v/>
      </c>
      <c r="S127" s="184" t="str">
        <f>'TABELA IIa'!S136</f>
        <v/>
      </c>
      <c r="T127" s="184" t="str">
        <f>'TABELA IIa'!T136</f>
        <v/>
      </c>
      <c r="U127" s="184" t="str">
        <f t="shared" ref="U127:AD127" si="125">U126</f>
        <v/>
      </c>
      <c r="V127" s="184" t="str">
        <f t="shared" si="125"/>
        <v/>
      </c>
      <c r="W127" s="184" t="e">
        <f t="shared" si="125"/>
        <v>#REF!</v>
      </c>
      <c r="X127" s="184" t="e">
        <f t="shared" si="125"/>
        <v>#REF!</v>
      </c>
      <c r="Y127" s="184" t="e">
        <f t="shared" si="125"/>
        <v>#REF!</v>
      </c>
      <c r="Z127" s="184" t="e">
        <f t="shared" si="125"/>
        <v>#REF!</v>
      </c>
      <c r="AA127" s="184" t="e">
        <f t="shared" si="125"/>
        <v>#REF!</v>
      </c>
      <c r="AB127" s="184" t="e">
        <f t="shared" si="125"/>
        <v>#REF!</v>
      </c>
      <c r="AC127" s="184" t="e">
        <f t="shared" si="125"/>
        <v>#REF!</v>
      </c>
      <c r="AD127" s="184" t="e">
        <f t="shared" si="125"/>
        <v>#REF!</v>
      </c>
    </row>
    <row r="128" spans="1:30" s="179" customFormat="1" x14ac:dyDescent="0.2">
      <c r="A128" s="184">
        <f>'TABELA I'!$K$2</f>
        <v>0</v>
      </c>
      <c r="B128" s="184">
        <f>'TABELA I'!$K$1</f>
        <v>2025</v>
      </c>
      <c r="C128" s="184" t="str">
        <f>'TABELA IIa'!C137</f>
        <v/>
      </c>
      <c r="D128" s="184">
        <f>'TABELA IIa'!D137</f>
        <v>0</v>
      </c>
      <c r="E128" s="184" t="str">
        <f>'TABELA IIa'!E137</f>
        <v/>
      </c>
      <c r="F128" s="184" t="str">
        <f>'TABELA IIa'!F137</f>
        <v>Nije ocijenjen</v>
      </c>
      <c r="G128" s="184" t="str">
        <f>'TABELA IIa'!G137</f>
        <v>KT i KTM</v>
      </c>
      <c r="H128" s="184">
        <f>'TABELA IIa'!H137</f>
        <v>0</v>
      </c>
      <c r="I128" s="184">
        <f>'TABELA IIa'!I137</f>
        <v>0</v>
      </c>
      <c r="J128" s="184">
        <f>'TABELA IIa'!J137</f>
        <v>0</v>
      </c>
      <c r="K128" s="184">
        <f>'TABELA IIa'!K137</f>
        <v>0</v>
      </c>
      <c r="L128" s="184" t="str">
        <f>'TABELA IIa'!L137</f>
        <v/>
      </c>
      <c r="M128" s="184" t="str">
        <f>'TABELA IIa'!M137</f>
        <v/>
      </c>
      <c r="N128" s="184" t="str">
        <f>'TABELA IIa'!N137</f>
        <v/>
      </c>
      <c r="O128" s="184">
        <f>'TABELA IIa'!O137</f>
        <v>0</v>
      </c>
      <c r="P128" s="184">
        <f>'TABELA IIa'!P137</f>
        <v>0</v>
      </c>
      <c r="Q128" s="184">
        <f>'TABELA IIa'!Q137</f>
        <v>0</v>
      </c>
      <c r="R128" s="184" t="str">
        <f>'TABELA IIa'!R137</f>
        <v/>
      </c>
      <c r="S128" s="184" t="str">
        <f>'TABELA IIa'!S137</f>
        <v/>
      </c>
      <c r="T128" s="184" t="str">
        <f>'TABELA IIa'!T137</f>
        <v/>
      </c>
      <c r="U128" s="184" t="str">
        <f>'TABELA IIa'!U137</f>
        <v/>
      </c>
      <c r="V128" s="184" t="str">
        <f>'TABELA IIa'!V137</f>
        <v/>
      </c>
      <c r="W128" s="184" t="e">
        <f>'TABELA IIa'!#REF!</f>
        <v>#REF!</v>
      </c>
      <c r="X128" s="184" t="e">
        <f>'TABELA IIa'!#REF!</f>
        <v>#REF!</v>
      </c>
      <c r="Y128" s="184" t="e">
        <f>'TABELA IIa'!#REF!</f>
        <v>#REF!</v>
      </c>
      <c r="Z128" s="184" t="e">
        <f>'TABELA IIa'!#REF!</f>
        <v>#REF!</v>
      </c>
      <c r="AA128" s="184" t="e">
        <f>'TABELA IIa'!#REF!</f>
        <v>#REF!</v>
      </c>
      <c r="AB128" s="184" t="e">
        <f>'TABELA IIa'!#REF!</f>
        <v>#REF!</v>
      </c>
      <c r="AC128" s="184" t="e">
        <f>'TABELA IIa'!#REF!</f>
        <v>#REF!</v>
      </c>
      <c r="AD128" s="184" t="e">
        <f>'TABELA IIa'!#REF!</f>
        <v>#REF!</v>
      </c>
    </row>
    <row r="129" spans="1:32" s="179" customFormat="1" x14ac:dyDescent="0.2">
      <c r="A129" s="184">
        <f>'TABELA I'!$K$2</f>
        <v>0</v>
      </c>
      <c r="B129" s="184">
        <f>'TABELA I'!$K$1</f>
        <v>2025</v>
      </c>
      <c r="C129" s="184" t="str">
        <f t="shared" ref="C129:F129" si="126">C128</f>
        <v/>
      </c>
      <c r="D129" s="184">
        <f t="shared" si="126"/>
        <v>0</v>
      </c>
      <c r="E129" s="184" t="str">
        <f t="shared" si="126"/>
        <v/>
      </c>
      <c r="F129" s="184" t="str">
        <f t="shared" si="126"/>
        <v>Nije ocijenjen</v>
      </c>
      <c r="G129" s="184" t="str">
        <f>'TABELA IIa'!G138</f>
        <v>KTRZ, KTPO, KTO, KTK</v>
      </c>
      <c r="H129" s="184">
        <f>'TABELA IIa'!H138</f>
        <v>0</v>
      </c>
      <c r="I129" s="184">
        <f>'TABELA IIa'!I138</f>
        <v>0</v>
      </c>
      <c r="J129" s="184">
        <f>'TABELA IIa'!J138</f>
        <v>0</v>
      </c>
      <c r="K129" s="184">
        <f>'TABELA IIa'!K138</f>
        <v>0</v>
      </c>
      <c r="L129" s="184">
        <f>'TABELA IIa'!L138</f>
        <v>0</v>
      </c>
      <c r="M129" s="184">
        <f>'TABELA IIa'!M138</f>
        <v>0</v>
      </c>
      <c r="N129" s="184" t="e">
        <f>'TABELA IIa'!N138</f>
        <v>#REF!</v>
      </c>
      <c r="O129" s="184">
        <f>'TABELA IIa'!O138</f>
        <v>0</v>
      </c>
      <c r="P129" s="184">
        <f>'TABELA IIa'!P138</f>
        <v>0</v>
      </c>
      <c r="Q129" s="184">
        <f>'TABELA IIa'!Q138</f>
        <v>0</v>
      </c>
      <c r="R129" s="184" t="str">
        <f>'TABELA IIa'!R138</f>
        <v/>
      </c>
      <c r="S129" s="184" t="str">
        <f>'TABELA IIa'!S138</f>
        <v/>
      </c>
      <c r="T129" s="184" t="str">
        <f>'TABELA IIa'!T138</f>
        <v/>
      </c>
      <c r="U129" s="184" t="str">
        <f t="shared" ref="U129:AD129" si="127">U128</f>
        <v/>
      </c>
      <c r="V129" s="184" t="str">
        <f t="shared" si="127"/>
        <v/>
      </c>
      <c r="W129" s="184" t="e">
        <f t="shared" si="127"/>
        <v>#REF!</v>
      </c>
      <c r="X129" s="184" t="e">
        <f t="shared" si="127"/>
        <v>#REF!</v>
      </c>
      <c r="Y129" s="184" t="e">
        <f t="shared" si="127"/>
        <v>#REF!</v>
      </c>
      <c r="Z129" s="184" t="e">
        <f t="shared" si="127"/>
        <v>#REF!</v>
      </c>
      <c r="AA129" s="184" t="e">
        <f t="shared" si="127"/>
        <v>#REF!</v>
      </c>
      <c r="AB129" s="184" t="e">
        <f t="shared" si="127"/>
        <v>#REF!</v>
      </c>
      <c r="AC129" s="184" t="e">
        <f t="shared" si="127"/>
        <v>#REF!</v>
      </c>
      <c r="AD129" s="184" t="e">
        <f t="shared" si="127"/>
        <v>#REF!</v>
      </c>
    </row>
    <row r="130" spans="1:32" s="179" customFormat="1" x14ac:dyDescent="0.2">
      <c r="A130" s="184">
        <f>'TABELA I'!$K$2</f>
        <v>0</v>
      </c>
      <c r="B130" s="184">
        <f>'TABELA I'!$K$1</f>
        <v>2025</v>
      </c>
      <c r="C130" s="184" t="str">
        <f>'TABELA IIa'!C139</f>
        <v/>
      </c>
      <c r="D130" s="184">
        <f>'TABELA IIa'!D139</f>
        <v>0</v>
      </c>
      <c r="E130" s="184" t="str">
        <f>'TABELA IIa'!E139</f>
        <v/>
      </c>
      <c r="F130" s="184" t="str">
        <f>'TABELA IIa'!F139</f>
        <v>Nije ocijenjen</v>
      </c>
      <c r="G130" s="184" t="str">
        <f>'TABELA IIa'!G139</f>
        <v>KT i KTM</v>
      </c>
      <c r="H130" s="184">
        <f>'TABELA IIa'!H139</f>
        <v>0</v>
      </c>
      <c r="I130" s="184">
        <f>'TABELA IIa'!I139</f>
        <v>0</v>
      </c>
      <c r="J130" s="184">
        <f>'TABELA IIa'!J139</f>
        <v>0</v>
      </c>
      <c r="K130" s="184">
        <f>'TABELA IIa'!K139</f>
        <v>0</v>
      </c>
      <c r="L130" s="184" t="str">
        <f>'TABELA IIa'!L139</f>
        <v/>
      </c>
      <c r="M130" s="184" t="str">
        <f>'TABELA IIa'!M139</f>
        <v/>
      </c>
      <c r="N130" s="184" t="str">
        <f>'TABELA IIa'!N139</f>
        <v/>
      </c>
      <c r="O130" s="184">
        <f>'TABELA IIa'!O139</f>
        <v>0</v>
      </c>
      <c r="P130" s="184">
        <f>'TABELA IIa'!P139</f>
        <v>0</v>
      </c>
      <c r="Q130" s="184">
        <f>'TABELA IIa'!Q139</f>
        <v>0</v>
      </c>
      <c r="R130" s="184" t="str">
        <f>'TABELA IIa'!R139</f>
        <v/>
      </c>
      <c r="S130" s="184" t="str">
        <f>'TABELA IIa'!S139</f>
        <v/>
      </c>
      <c r="T130" s="184" t="str">
        <f>'TABELA IIa'!T139</f>
        <v/>
      </c>
      <c r="U130" s="184" t="str">
        <f>'TABELA IIa'!U139</f>
        <v/>
      </c>
      <c r="V130" s="184" t="str">
        <f>'TABELA IIa'!V139</f>
        <v/>
      </c>
      <c r="W130" s="184" t="e">
        <f>'TABELA IIa'!#REF!</f>
        <v>#REF!</v>
      </c>
      <c r="X130" s="184" t="e">
        <f>'TABELA IIa'!#REF!</f>
        <v>#REF!</v>
      </c>
      <c r="Y130" s="184" t="e">
        <f>'TABELA IIa'!#REF!</f>
        <v>#REF!</v>
      </c>
      <c r="Z130" s="184" t="e">
        <f>'TABELA IIa'!#REF!</f>
        <v>#REF!</v>
      </c>
      <c r="AA130" s="184" t="e">
        <f>'TABELA IIa'!#REF!</f>
        <v>#REF!</v>
      </c>
      <c r="AB130" s="184" t="e">
        <f>'TABELA IIa'!#REF!</f>
        <v>#REF!</v>
      </c>
      <c r="AC130" s="184" t="e">
        <f>'TABELA IIa'!#REF!</f>
        <v>#REF!</v>
      </c>
      <c r="AD130" s="184" t="e">
        <f>'TABELA IIa'!#REF!</f>
        <v>#REF!</v>
      </c>
    </row>
    <row r="131" spans="1:32" s="179" customFormat="1" x14ac:dyDescent="0.2">
      <c r="A131" s="184">
        <f>'TABELA I'!$K$2</f>
        <v>0</v>
      </c>
      <c r="B131" s="184">
        <f>'TABELA I'!$K$1</f>
        <v>2025</v>
      </c>
      <c r="C131" s="184" t="str">
        <f t="shared" ref="C131:F131" si="128">C130</f>
        <v/>
      </c>
      <c r="D131" s="184">
        <f t="shared" si="128"/>
        <v>0</v>
      </c>
      <c r="E131" s="184" t="str">
        <f t="shared" si="128"/>
        <v/>
      </c>
      <c r="F131" s="184" t="str">
        <f t="shared" si="128"/>
        <v>Nije ocijenjen</v>
      </c>
      <c r="G131" s="184" t="str">
        <f>'TABELA IIa'!G140</f>
        <v>KTRZ, KTPO, KTO, KTK</v>
      </c>
      <c r="H131" s="184">
        <f>'TABELA IIa'!H140</f>
        <v>0</v>
      </c>
      <c r="I131" s="184">
        <f>'TABELA IIa'!I140</f>
        <v>0</v>
      </c>
      <c r="J131" s="184">
        <f>'TABELA IIa'!J140</f>
        <v>0</v>
      </c>
      <c r="K131" s="184">
        <f>'TABELA IIa'!K140</f>
        <v>0</v>
      </c>
      <c r="L131" s="184">
        <f>'TABELA IIa'!L140</f>
        <v>0</v>
      </c>
      <c r="M131" s="184">
        <f>'TABELA IIa'!M140</f>
        <v>0</v>
      </c>
      <c r="N131" s="184" t="e">
        <f>'TABELA IIa'!N140</f>
        <v>#REF!</v>
      </c>
      <c r="O131" s="184">
        <f>'TABELA IIa'!O140</f>
        <v>0</v>
      </c>
      <c r="P131" s="184">
        <f>'TABELA IIa'!P140</f>
        <v>0</v>
      </c>
      <c r="Q131" s="184">
        <f>'TABELA IIa'!Q140</f>
        <v>0</v>
      </c>
      <c r="R131" s="184" t="str">
        <f>'TABELA IIa'!R140</f>
        <v/>
      </c>
      <c r="S131" s="184" t="str">
        <f>'TABELA IIa'!S140</f>
        <v/>
      </c>
      <c r="T131" s="184" t="str">
        <f>'TABELA IIa'!T140</f>
        <v/>
      </c>
      <c r="U131" s="184" t="str">
        <f t="shared" ref="U131:AD131" si="129">U130</f>
        <v/>
      </c>
      <c r="V131" s="184" t="str">
        <f t="shared" si="129"/>
        <v/>
      </c>
      <c r="W131" s="184" t="e">
        <f t="shared" si="129"/>
        <v>#REF!</v>
      </c>
      <c r="X131" s="184" t="e">
        <f t="shared" si="129"/>
        <v>#REF!</v>
      </c>
      <c r="Y131" s="184" t="e">
        <f t="shared" si="129"/>
        <v>#REF!</v>
      </c>
      <c r="Z131" s="184" t="e">
        <f t="shared" si="129"/>
        <v>#REF!</v>
      </c>
      <c r="AA131" s="184" t="e">
        <f t="shared" si="129"/>
        <v>#REF!</v>
      </c>
      <c r="AB131" s="184" t="e">
        <f t="shared" si="129"/>
        <v>#REF!</v>
      </c>
      <c r="AC131" s="184" t="e">
        <f t="shared" si="129"/>
        <v>#REF!</v>
      </c>
      <c r="AD131" s="184" t="e">
        <f t="shared" si="129"/>
        <v>#REF!</v>
      </c>
    </row>
    <row r="132" spans="1:32" s="179" customFormat="1" x14ac:dyDescent="0.2">
      <c r="A132" s="251"/>
      <c r="B132" s="251"/>
      <c r="C132" s="251"/>
      <c r="D132" s="251"/>
      <c r="E132" s="251"/>
      <c r="F132" s="251"/>
      <c r="G132" s="251"/>
      <c r="H132" s="251"/>
      <c r="I132" s="251"/>
      <c r="J132" s="251"/>
      <c r="K132" s="251"/>
      <c r="L132" s="251"/>
      <c r="M132" s="251"/>
      <c r="N132" s="251"/>
      <c r="O132" s="251"/>
      <c r="P132" s="251"/>
      <c r="Q132" s="251"/>
      <c r="R132" s="251"/>
      <c r="S132" s="251"/>
      <c r="T132" s="251"/>
      <c r="U132" s="251"/>
      <c r="V132" s="251"/>
      <c r="W132" s="251"/>
      <c r="X132" s="251"/>
      <c r="Y132" s="251"/>
      <c r="Z132" s="251"/>
      <c r="AA132" s="251"/>
      <c r="AB132" s="251"/>
      <c r="AC132" s="251"/>
      <c r="AD132" s="251"/>
    </row>
    <row r="133" spans="1:32" s="179" customFormat="1" x14ac:dyDescent="0.2">
      <c r="A133" s="246" t="s">
        <v>130</v>
      </c>
      <c r="B133" s="246" t="s">
        <v>131</v>
      </c>
      <c r="C133" s="246" t="s">
        <v>147</v>
      </c>
      <c r="D133" s="246" t="s">
        <v>148</v>
      </c>
      <c r="E133" s="246" t="s">
        <v>149</v>
      </c>
      <c r="F133" s="246" t="s">
        <v>150</v>
      </c>
      <c r="G133" s="249" t="s">
        <v>159</v>
      </c>
      <c r="H133" s="252"/>
      <c r="I133" s="252"/>
      <c r="J133" s="252"/>
      <c r="K133" s="252"/>
      <c r="L133" s="252"/>
      <c r="M133" s="252"/>
      <c r="N133" s="252"/>
      <c r="O133" s="252"/>
      <c r="P133" s="252"/>
      <c r="Q133" s="252"/>
      <c r="R133" s="252"/>
      <c r="S133" s="252"/>
      <c r="T133" s="252"/>
      <c r="U133" s="252"/>
      <c r="V133" s="252"/>
      <c r="W133" s="252"/>
      <c r="X133" s="252"/>
      <c r="Y133" s="252"/>
      <c r="Z133" s="252"/>
      <c r="AA133" s="252"/>
      <c r="AB133" s="252"/>
      <c r="AC133" s="252"/>
      <c r="AD133" s="252"/>
      <c r="AE133" s="180"/>
      <c r="AF133" s="180"/>
    </row>
    <row r="134" spans="1:32" x14ac:dyDescent="0.2">
      <c r="A134" s="184">
        <f>'TABELA I'!$K$2</f>
        <v>0</v>
      </c>
      <c r="B134" s="184">
        <f>'TABELA I'!$K$1</f>
        <v>2025</v>
      </c>
      <c r="C134" s="184">
        <f>'TABELA IIa'!C141</f>
        <v>0</v>
      </c>
      <c r="D134" s="184" t="str">
        <f>'TABELA IIa'!D141</f>
        <v>Glavni tužilac</v>
      </c>
      <c r="E134" s="184">
        <f>'TABELA IIa'!E141</f>
        <v>0</v>
      </c>
      <c r="F134" s="184" t="str">
        <f>'TABELA IIa'!F141</f>
        <v>Nije ocijenjen</v>
      </c>
      <c r="G134" s="184" t="e">
        <f>'TABELA IIa'!#REF!</f>
        <v>#REF!</v>
      </c>
      <c r="H134" s="252"/>
      <c r="I134" s="252"/>
      <c r="J134" s="252"/>
      <c r="K134" s="252"/>
      <c r="L134" s="252"/>
      <c r="M134" s="252"/>
      <c r="N134" s="252"/>
      <c r="O134" s="252"/>
      <c r="P134" s="252"/>
      <c r="Q134" s="252"/>
      <c r="R134" s="252"/>
      <c r="S134" s="252"/>
      <c r="T134" s="252"/>
      <c r="U134" s="252"/>
      <c r="V134" s="252"/>
      <c r="W134" s="252"/>
      <c r="X134" s="252"/>
      <c r="Y134" s="252"/>
      <c r="Z134" s="252"/>
      <c r="AA134" s="252"/>
      <c r="AB134" s="252"/>
      <c r="AC134" s="252"/>
      <c r="AD134" s="252"/>
      <c r="AE134" s="180"/>
      <c r="AF134" s="180"/>
    </row>
    <row r="135" spans="1:32" x14ac:dyDescent="0.2">
      <c r="A135" s="184">
        <f>'TABELA I'!$K$2</f>
        <v>0</v>
      </c>
      <c r="B135" s="184">
        <f>'TABELA I'!$K$1</f>
        <v>2025</v>
      </c>
      <c r="C135" s="184">
        <f>'TABELA IIa'!C143</f>
        <v>0</v>
      </c>
      <c r="D135" s="184" t="str">
        <f>'TABELA IIa'!D143</f>
        <v>Zamjenik glavnog tužioca</v>
      </c>
      <c r="E135" s="184">
        <f>'TABELA IIa'!E143</f>
        <v>0</v>
      </c>
      <c r="F135" s="184" t="str">
        <f>'TABELA IIa'!F143</f>
        <v>Nije ocijenjen</v>
      </c>
      <c r="G135" s="184" t="e">
        <f>'TABELA IIa'!#REF!</f>
        <v>#REF!</v>
      </c>
      <c r="H135" s="252"/>
      <c r="I135" s="252"/>
      <c r="J135" s="252"/>
      <c r="K135" s="252"/>
      <c r="L135" s="252"/>
      <c r="M135" s="252"/>
      <c r="N135" s="252"/>
      <c r="O135" s="252"/>
      <c r="P135" s="252"/>
      <c r="Q135" s="252"/>
      <c r="R135" s="252"/>
      <c r="S135" s="252"/>
      <c r="T135" s="252"/>
      <c r="U135" s="252"/>
      <c r="V135" s="252"/>
      <c r="W135" s="252"/>
      <c r="X135" s="252"/>
      <c r="Y135" s="252"/>
      <c r="Z135" s="252"/>
      <c r="AA135" s="252"/>
      <c r="AB135" s="252"/>
      <c r="AC135" s="252"/>
      <c r="AD135" s="252"/>
      <c r="AE135" s="180"/>
      <c r="AF135" s="180"/>
    </row>
    <row r="136" spans="1:32" x14ac:dyDescent="0.2">
      <c r="A136" s="184">
        <f>'TABELA I'!$K$2</f>
        <v>0</v>
      </c>
      <c r="B136" s="184">
        <f>'TABELA I'!$K$1</f>
        <v>2025</v>
      </c>
      <c r="C136" s="184">
        <f>'TABELA IIa'!C145</f>
        <v>0</v>
      </c>
      <c r="D136" s="184" t="str">
        <f>'TABELA IIa'!D145</f>
        <v>Šef odjela</v>
      </c>
      <c r="E136" s="184">
        <f>'TABELA IIa'!E145</f>
        <v>0</v>
      </c>
      <c r="F136" s="184" t="str">
        <f>'TABELA IIa'!F145</f>
        <v>Nije ocijenjen</v>
      </c>
      <c r="G136" s="184" t="e">
        <f>'TABELA IIa'!#REF!</f>
        <v>#REF!</v>
      </c>
      <c r="H136" s="252"/>
      <c r="I136" s="252"/>
      <c r="J136" s="252"/>
      <c r="K136" s="252"/>
      <c r="L136" s="252"/>
      <c r="M136" s="252"/>
      <c r="N136" s="252"/>
      <c r="O136" s="252"/>
      <c r="P136" s="252"/>
      <c r="Q136" s="252"/>
      <c r="R136" s="252"/>
      <c r="S136" s="252"/>
      <c r="T136" s="252"/>
      <c r="U136" s="252"/>
      <c r="V136" s="252"/>
      <c r="W136" s="252"/>
      <c r="X136" s="252"/>
      <c r="Y136" s="252"/>
      <c r="Z136" s="252"/>
      <c r="AA136" s="252"/>
      <c r="AB136" s="252"/>
      <c r="AC136" s="252"/>
      <c r="AD136" s="252"/>
      <c r="AE136" s="180"/>
      <c r="AF136" s="180"/>
    </row>
    <row r="137" spans="1:32" x14ac:dyDescent="0.2">
      <c r="A137" s="184">
        <f>'TABELA I'!$K$2</f>
        <v>0</v>
      </c>
      <c r="B137" s="184">
        <f>'TABELA I'!$K$1</f>
        <v>2025</v>
      </c>
      <c r="C137" s="184">
        <f>'TABELA IIa'!C147</f>
        <v>0</v>
      </c>
      <c r="D137" s="184" t="str">
        <f>'TABELA IIa'!D147</f>
        <v>Tužilac</v>
      </c>
      <c r="E137" s="184">
        <f>'TABELA IIa'!E147</f>
        <v>0</v>
      </c>
      <c r="F137" s="184" t="str">
        <f>'TABELA IIa'!F147</f>
        <v>Nije ocijenjen</v>
      </c>
      <c r="G137" s="184" t="e">
        <f>'TABELA IIa'!#REF!</f>
        <v>#REF!</v>
      </c>
      <c r="H137" s="252"/>
      <c r="I137" s="252"/>
      <c r="J137" s="252"/>
      <c r="K137" s="252"/>
      <c r="L137" s="252"/>
      <c r="M137" s="252"/>
      <c r="N137" s="252"/>
      <c r="O137" s="252"/>
      <c r="P137" s="252"/>
      <c r="Q137" s="252"/>
      <c r="R137" s="252"/>
      <c r="S137" s="252"/>
      <c r="T137" s="252"/>
      <c r="U137" s="252"/>
      <c r="V137" s="252"/>
      <c r="W137" s="252"/>
      <c r="X137" s="252"/>
      <c r="Y137" s="252"/>
      <c r="Z137" s="252"/>
      <c r="AA137" s="252"/>
      <c r="AB137" s="252"/>
      <c r="AC137" s="252"/>
      <c r="AD137" s="252"/>
      <c r="AE137" s="180"/>
      <c r="AF137" s="180"/>
    </row>
    <row r="140" spans="1:32" x14ac:dyDescent="0.2">
      <c r="A140" s="188" t="s">
        <v>198</v>
      </c>
      <c r="G140" s="302"/>
      <c r="H140" s="302"/>
      <c r="I140" s="302"/>
      <c r="J140" s="302"/>
      <c r="K140" s="302"/>
      <c r="L140" s="302"/>
      <c r="M140" s="302"/>
      <c r="N140" s="302"/>
      <c r="O140" s="302"/>
      <c r="P140" s="302"/>
      <c r="Q140" s="302"/>
      <c r="R140" s="302"/>
      <c r="S140" s="302"/>
      <c r="T140" s="302"/>
    </row>
    <row r="142" spans="1:32" s="179" customFormat="1" ht="29.25" customHeight="1" x14ac:dyDescent="0.2">
      <c r="A142" s="246" t="s">
        <v>130</v>
      </c>
      <c r="B142" s="246" t="s">
        <v>131</v>
      </c>
      <c r="C142" s="246" t="s">
        <v>147</v>
      </c>
      <c r="D142" s="246" t="s">
        <v>148</v>
      </c>
      <c r="E142" s="246" t="s">
        <v>149</v>
      </c>
      <c r="F142" s="246" t="s">
        <v>150</v>
      </c>
      <c r="G142" s="247" t="s">
        <v>132</v>
      </c>
      <c r="H142" s="247" t="s">
        <v>133</v>
      </c>
      <c r="I142" s="247" t="s">
        <v>134</v>
      </c>
      <c r="J142" s="247" t="s">
        <v>135</v>
      </c>
      <c r="K142" s="247" t="s">
        <v>136</v>
      </c>
      <c r="L142" s="247" t="s">
        <v>137</v>
      </c>
      <c r="M142" s="247" t="s">
        <v>138</v>
      </c>
      <c r="N142" s="247" t="s">
        <v>139</v>
      </c>
      <c r="O142" s="247" t="s">
        <v>140</v>
      </c>
      <c r="P142" s="247" t="s">
        <v>141</v>
      </c>
      <c r="Q142" s="247" t="s">
        <v>142</v>
      </c>
      <c r="R142" s="248" t="s">
        <v>151</v>
      </c>
      <c r="S142" s="249" t="s">
        <v>152</v>
      </c>
      <c r="T142" s="249" t="s">
        <v>153</v>
      </c>
      <c r="U142" s="249" t="s">
        <v>154</v>
      </c>
      <c r="V142" s="247" t="s">
        <v>143</v>
      </c>
      <c r="W142" s="247" t="s">
        <v>144</v>
      </c>
      <c r="X142" s="250" t="s">
        <v>145</v>
      </c>
      <c r="Y142" s="247" t="s">
        <v>146</v>
      </c>
      <c r="Z142" s="247" t="s">
        <v>155</v>
      </c>
      <c r="AA142" s="249" t="s">
        <v>156</v>
      </c>
      <c r="AB142" s="249" t="s">
        <v>157</v>
      </c>
      <c r="AC142" s="249" t="s">
        <v>158</v>
      </c>
      <c r="AD142" s="249" t="s">
        <v>159</v>
      </c>
    </row>
    <row r="143" spans="1:32" s="179" customFormat="1" x14ac:dyDescent="0.2">
      <c r="A143" s="184">
        <f>'TABELA I'!$K$2</f>
        <v>0</v>
      </c>
      <c r="B143" s="184">
        <f>'TABELA I'!$K$1</f>
        <v>2025</v>
      </c>
      <c r="C143" s="184">
        <f>'TABELA IIa'!C164</f>
        <v>0</v>
      </c>
      <c r="D143" s="184" t="str">
        <f>'TABELA IIa'!D164</f>
        <v>Glavni tužilac</v>
      </c>
      <c r="E143" s="184">
        <f>'TABELA IIa'!E164</f>
        <v>0</v>
      </c>
      <c r="F143" s="184" t="str">
        <f>'TABELA IIa'!F164</f>
        <v>Nije ocijenjen ili Nema obavezu neposredno raditi na predmetima</v>
      </c>
      <c r="G143" s="184" t="str">
        <f>'TABELA IIa'!G164</f>
        <v>KT i KTM</v>
      </c>
      <c r="H143" s="184">
        <f>'TABELA IIa'!H164</f>
        <v>0</v>
      </c>
      <c r="I143" s="184">
        <f>'TABELA IIa'!I164</f>
        <v>0</v>
      </c>
      <c r="J143" s="184">
        <f>'TABELA IIa'!J164</f>
        <v>0</v>
      </c>
      <c r="K143" s="184">
        <f>'TABELA IIa'!K164</f>
        <v>0</v>
      </c>
      <c r="L143" s="184" t="str">
        <f>'TABELA IIa'!L164</f>
        <v/>
      </c>
      <c r="M143" s="184" t="str">
        <f>'TABELA IIa'!M164</f>
        <v/>
      </c>
      <c r="N143" s="184" t="str">
        <f>'TABELA IIa'!N164</f>
        <v/>
      </c>
      <c r="O143" s="184">
        <f>'TABELA IIa'!O164</f>
        <v>0</v>
      </c>
      <c r="P143" s="184">
        <f>'TABELA IIa'!P164</f>
        <v>0</v>
      </c>
      <c r="Q143" s="184">
        <f>'TABELA IIa'!Q164</f>
        <v>0</v>
      </c>
      <c r="R143" s="184" t="str">
        <f>'TABELA IIa'!R164</f>
        <v/>
      </c>
      <c r="S143" s="184" t="str">
        <f>'TABELA IIa'!S164</f>
        <v/>
      </c>
      <c r="T143" s="184" t="str">
        <f>'TABELA IIa'!T164</f>
        <v/>
      </c>
      <c r="U143" s="184" t="str">
        <f>'TABELA IIa'!U164</f>
        <v/>
      </c>
      <c r="V143" s="184" t="str">
        <f>'TABELA IIa'!V164</f>
        <v/>
      </c>
      <c r="W143" s="184" t="e">
        <f>'TABELA IIa'!#REF!</f>
        <v>#REF!</v>
      </c>
      <c r="X143" s="184" t="e">
        <f>'TABELA IIa'!#REF!</f>
        <v>#REF!</v>
      </c>
      <c r="Y143" s="304" t="e">
        <f>'TABELA IIa'!#REF!</f>
        <v>#REF!</v>
      </c>
      <c r="Z143" s="304" t="e">
        <f>'TABELA IIa'!#REF!</f>
        <v>#REF!</v>
      </c>
      <c r="AA143" s="184" t="e">
        <f>'TABELA IIa'!#REF!</f>
        <v>#REF!</v>
      </c>
      <c r="AB143" s="184" t="e">
        <f>'TABELA IIa'!#REF!</f>
        <v>#REF!</v>
      </c>
      <c r="AC143" s="184" t="e">
        <f>'TABELA IIa'!#REF!</f>
        <v>#REF!</v>
      </c>
      <c r="AD143" s="184" t="e">
        <f>'TABELA IIa'!#REF!</f>
        <v>#REF!</v>
      </c>
    </row>
    <row r="144" spans="1:32" s="179" customFormat="1" x14ac:dyDescent="0.2">
      <c r="A144" s="184">
        <f>'TABELA I'!$K$2</f>
        <v>0</v>
      </c>
      <c r="B144" s="184">
        <f>'TABELA I'!$K$1</f>
        <v>2025</v>
      </c>
      <c r="C144" s="184">
        <f>'TABELA IIa'!C164</f>
        <v>0</v>
      </c>
      <c r="D144" s="184" t="str">
        <f>'TABELA IIa'!D164</f>
        <v>Glavni tužilac</v>
      </c>
      <c r="E144" s="184">
        <f t="shared" ref="E144" si="130">E143</f>
        <v>0</v>
      </c>
      <c r="F144" s="184" t="str">
        <f>'TABELA IIa'!F164</f>
        <v>Nije ocijenjen ili Nema obavezu neposredno raditi na predmetima</v>
      </c>
      <c r="G144" s="184" t="str">
        <f>'TABELA IIa'!G165</f>
        <v>KTRZ, KTPO, KTO, KTK</v>
      </c>
      <c r="H144" s="184">
        <f>'TABELA IIa'!H165</f>
        <v>0</v>
      </c>
      <c r="I144" s="184">
        <f>'TABELA IIa'!I165</f>
        <v>0</v>
      </c>
      <c r="J144" s="184">
        <f>'TABELA IIa'!J165</f>
        <v>0</v>
      </c>
      <c r="K144" s="184">
        <f>'TABELA IIa'!K165</f>
        <v>0</v>
      </c>
      <c r="L144" s="184">
        <f>'TABELA IIa'!L165</f>
        <v>0</v>
      </c>
      <c r="M144" s="184">
        <f>'TABELA IIa'!M165</f>
        <v>0</v>
      </c>
      <c r="N144" s="184">
        <f>'TABELA IIa'!N165</f>
        <v>0</v>
      </c>
      <c r="O144" s="184">
        <f>'TABELA IIa'!O165</f>
        <v>0</v>
      </c>
      <c r="P144" s="184">
        <f>'TABELA IIa'!P165</f>
        <v>0</v>
      </c>
      <c r="Q144" s="184">
        <f>'TABELA IIa'!Q165</f>
        <v>0</v>
      </c>
      <c r="R144" s="184" t="str">
        <f>'TABELA IIa'!R165</f>
        <v/>
      </c>
      <c r="S144" s="184" t="str">
        <f>'TABELA IIa'!S165</f>
        <v/>
      </c>
      <c r="T144" s="184" t="str">
        <f>'TABELA IIa'!T165</f>
        <v/>
      </c>
      <c r="U144" s="184" t="str">
        <f>'TABELA IIa'!U164</f>
        <v/>
      </c>
      <c r="V144" s="184" t="str">
        <f>'TABELA IIa'!V164</f>
        <v/>
      </c>
      <c r="W144" s="184" t="e">
        <f>'TABELA IIa'!#REF!</f>
        <v>#REF!</v>
      </c>
      <c r="X144" s="184" t="e">
        <f>'TABELA IIa'!#REF!</f>
        <v>#REF!</v>
      </c>
      <c r="Y144" s="304" t="e">
        <f>'TABELA IIa'!#REF!</f>
        <v>#REF!</v>
      </c>
      <c r="Z144" s="304" t="e">
        <f>'TABELA IIa'!#REF!</f>
        <v>#REF!</v>
      </c>
      <c r="AA144" s="184" t="e">
        <f>'TABELA IIa'!#REF!</f>
        <v>#REF!</v>
      </c>
      <c r="AB144" s="184" t="e">
        <f>'TABELA IIa'!#REF!</f>
        <v>#REF!</v>
      </c>
      <c r="AC144" s="184" t="e">
        <f>'TABELA IIa'!#REF!</f>
        <v>#REF!</v>
      </c>
      <c r="AD144" s="184" t="e">
        <f>'TABELA IIa'!#REF!</f>
        <v>#REF!</v>
      </c>
    </row>
    <row r="145" spans="1:30" s="179" customFormat="1" x14ac:dyDescent="0.2">
      <c r="A145" s="189">
        <f>'TABELA I'!$K$2</f>
        <v>0</v>
      </c>
      <c r="B145" s="189">
        <f>'TABELA I'!$K$1</f>
        <v>2025</v>
      </c>
      <c r="C145" s="189">
        <f>'TABELA IIa'!C174</f>
        <v>0</v>
      </c>
      <c r="D145" s="189" t="str">
        <f>'TABELA IIa'!D174</f>
        <v>Šef odjela</v>
      </c>
      <c r="E145" s="189">
        <f>'TABELA IIa'!E174</f>
        <v>0</v>
      </c>
      <c r="F145" s="189" t="str">
        <f>'TABELA IIa'!F174</f>
        <v>Nije ocijenjen</v>
      </c>
      <c r="G145" s="189" t="str">
        <f>'TABELA IIa'!G174</f>
        <v>KT i KTM</v>
      </c>
      <c r="H145" s="189">
        <f>'TABELA IIa'!H174</f>
        <v>0</v>
      </c>
      <c r="I145" s="189">
        <f>'TABELA IIa'!I174</f>
        <v>0</v>
      </c>
      <c r="J145" s="189">
        <f>'TABELA IIa'!J174</f>
        <v>0</v>
      </c>
      <c r="K145" s="189">
        <f>'TABELA IIa'!K174</f>
        <v>0</v>
      </c>
      <c r="L145" s="189" t="str">
        <f>'TABELA IIa'!L174</f>
        <v/>
      </c>
      <c r="M145" s="189" t="str">
        <f>'TABELA IIa'!M174</f>
        <v/>
      </c>
      <c r="N145" s="189" t="str">
        <f>'TABELA IIa'!N174</f>
        <v/>
      </c>
      <c r="O145" s="189">
        <f>'TABELA IIa'!O174</f>
        <v>0</v>
      </c>
      <c r="P145" s="189">
        <f>'TABELA IIa'!P174</f>
        <v>0</v>
      </c>
      <c r="Q145" s="189">
        <f>'TABELA IIa'!Q174</f>
        <v>0</v>
      </c>
      <c r="R145" s="189" t="str">
        <f>'TABELA IIa'!R174</f>
        <v/>
      </c>
      <c r="S145" s="189" t="str">
        <f>'TABELA IIa'!S174</f>
        <v/>
      </c>
      <c r="T145" s="189" t="str">
        <f>'TABELA IIa'!T174</f>
        <v/>
      </c>
      <c r="U145" s="189" t="str">
        <f>'TABELA IIa'!U174</f>
        <v/>
      </c>
      <c r="V145" s="189" t="str">
        <f>'TABELA IIa'!V174</f>
        <v/>
      </c>
      <c r="W145" s="189" t="e">
        <f>'TABELA IIa'!#REF!</f>
        <v>#REF!</v>
      </c>
      <c r="X145" s="189" t="e">
        <f>'TABELA IIa'!#REF!</f>
        <v>#REF!</v>
      </c>
      <c r="Y145" s="305" t="e">
        <f>'TABELA IIa'!#REF!</f>
        <v>#REF!</v>
      </c>
      <c r="Z145" s="305" t="e">
        <f>'TABELA IIa'!#REF!</f>
        <v>#REF!</v>
      </c>
      <c r="AA145" s="189" t="e">
        <f>'TABELA IIa'!#REF!</f>
        <v>#REF!</v>
      </c>
      <c r="AB145" s="189" t="e">
        <f>'TABELA IIa'!#REF!</f>
        <v>#REF!</v>
      </c>
      <c r="AC145" s="189" t="e">
        <f>'TABELA IIa'!#REF!</f>
        <v>#REF!</v>
      </c>
      <c r="AD145" s="189" t="e">
        <f>'TABELA IIa'!#REF!</f>
        <v>#REF!</v>
      </c>
    </row>
    <row r="146" spans="1:30" s="179" customFormat="1" x14ac:dyDescent="0.2">
      <c r="A146" s="189">
        <f>'TABELA I'!$K$2</f>
        <v>0</v>
      </c>
      <c r="B146" s="189">
        <f>'TABELA I'!$K$1</f>
        <v>2025</v>
      </c>
      <c r="C146" s="189">
        <f>'TABELA IIa'!C174</f>
        <v>0</v>
      </c>
      <c r="D146" s="189" t="str">
        <f>'TABELA IIa'!D174</f>
        <v>Šef odjela</v>
      </c>
      <c r="E146" s="189">
        <f>'TABELA IIa'!E174</f>
        <v>0</v>
      </c>
      <c r="F146" s="189" t="str">
        <f>'TABELA IIa'!F174</f>
        <v>Nije ocijenjen</v>
      </c>
      <c r="G146" s="189" t="str">
        <f>'TABELA IIa'!G175</f>
        <v>KTRZ, KTPO, KTO, KTK</v>
      </c>
      <c r="H146" s="189">
        <f>'TABELA IIa'!H175</f>
        <v>0</v>
      </c>
      <c r="I146" s="189">
        <f>'TABELA IIa'!I175</f>
        <v>0</v>
      </c>
      <c r="J146" s="189">
        <f>'TABELA IIa'!J175</f>
        <v>0</v>
      </c>
      <c r="K146" s="189">
        <f>'TABELA IIa'!K175</f>
        <v>0</v>
      </c>
      <c r="L146" s="189">
        <f>'TABELA IIa'!L175</f>
        <v>0</v>
      </c>
      <c r="M146" s="189">
        <f>'TABELA IIa'!M175</f>
        <v>0</v>
      </c>
      <c r="N146" s="189" t="e">
        <f>'TABELA IIa'!N175</f>
        <v>#REF!</v>
      </c>
      <c r="O146" s="189">
        <f>'TABELA IIa'!O175</f>
        <v>0</v>
      </c>
      <c r="P146" s="189">
        <f>'TABELA IIa'!P175</f>
        <v>0</v>
      </c>
      <c r="Q146" s="189">
        <f>'TABELA IIa'!Q175</f>
        <v>0</v>
      </c>
      <c r="R146" s="189" t="str">
        <f>'TABELA IIa'!R175</f>
        <v/>
      </c>
      <c r="S146" s="189" t="str">
        <f>'TABELA IIa'!S175</f>
        <v/>
      </c>
      <c r="T146" s="189" t="str">
        <f>'TABELA IIa'!T175</f>
        <v/>
      </c>
      <c r="U146" s="189" t="str">
        <f>'TABELA IIa'!U174</f>
        <v/>
      </c>
      <c r="V146" s="189" t="str">
        <f>'TABELA IIa'!V174</f>
        <v/>
      </c>
      <c r="W146" s="189" t="e">
        <f>'TABELA IIa'!#REF!</f>
        <v>#REF!</v>
      </c>
      <c r="X146" s="189" t="e">
        <f>'TABELA IIa'!#REF!</f>
        <v>#REF!</v>
      </c>
      <c r="Y146" s="305" t="e">
        <f>'TABELA IIa'!#REF!</f>
        <v>#REF!</v>
      </c>
      <c r="Z146" s="305" t="e">
        <f>'TABELA IIa'!#REF!</f>
        <v>#REF!</v>
      </c>
      <c r="AA146" s="189" t="e">
        <f>'TABELA IIa'!#REF!</f>
        <v>#REF!</v>
      </c>
      <c r="AB146" s="189" t="e">
        <f>'TABELA IIa'!#REF!</f>
        <v>#REF!</v>
      </c>
      <c r="AC146" s="189" t="e">
        <f>'TABELA IIa'!#REF!</f>
        <v>#REF!</v>
      </c>
      <c r="AD146" s="189" t="e">
        <f>'TABELA IIa'!#REF!</f>
        <v>#REF!</v>
      </c>
    </row>
    <row r="147" spans="1:30" s="179" customFormat="1" x14ac:dyDescent="0.2">
      <c r="A147" s="184">
        <f>'TABELA I'!$K$2</f>
        <v>0</v>
      </c>
      <c r="B147" s="184">
        <f>'TABELA I'!$K$1</f>
        <v>2025</v>
      </c>
      <c r="C147" s="184">
        <f>'TABELA IIa'!C184</f>
        <v>0</v>
      </c>
      <c r="D147" s="184" t="str">
        <f>'TABELA IIa'!D184</f>
        <v>Tužilac</v>
      </c>
      <c r="E147" s="184">
        <f>'TABELA IIa'!E184</f>
        <v>0</v>
      </c>
      <c r="F147" s="184" t="str">
        <f>'TABELA IIa'!F184</f>
        <v>Nije ocijenjen</v>
      </c>
      <c r="G147" s="184" t="str">
        <f>'TABELA IIa'!G184</f>
        <v>KT i KTM</v>
      </c>
      <c r="H147" s="184">
        <f>'TABELA IIa'!H184</f>
        <v>0</v>
      </c>
      <c r="I147" s="184">
        <f>'TABELA IIa'!I184</f>
        <v>0</v>
      </c>
      <c r="J147" s="184">
        <f>'TABELA IIa'!J184</f>
        <v>0</v>
      </c>
      <c r="K147" s="184">
        <f>'TABELA IIa'!K184</f>
        <v>0</v>
      </c>
      <c r="L147" s="184" t="str">
        <f>'TABELA IIa'!L184</f>
        <v/>
      </c>
      <c r="M147" s="184" t="str">
        <f>'TABELA IIa'!M184</f>
        <v/>
      </c>
      <c r="N147" s="184" t="str">
        <f>'TABELA IIa'!N184</f>
        <v/>
      </c>
      <c r="O147" s="184">
        <f>'TABELA IIa'!O184</f>
        <v>0</v>
      </c>
      <c r="P147" s="184">
        <f>'TABELA IIa'!P184</f>
        <v>0</v>
      </c>
      <c r="Q147" s="184">
        <f>'TABELA IIa'!Q184</f>
        <v>0</v>
      </c>
      <c r="R147" s="184" t="str">
        <f>'TABELA IIa'!R184</f>
        <v/>
      </c>
      <c r="S147" s="184" t="str">
        <f>'TABELA IIa'!S184</f>
        <v/>
      </c>
      <c r="T147" s="184" t="str">
        <f>'TABELA IIa'!T184</f>
        <v/>
      </c>
      <c r="U147" s="184" t="str">
        <f>'TABELA IIa'!U184</f>
        <v/>
      </c>
      <c r="V147" s="184" t="str">
        <f>'TABELA IIa'!V184</f>
        <v/>
      </c>
      <c r="W147" s="184" t="e">
        <f>'TABELA IIa'!#REF!</f>
        <v>#REF!</v>
      </c>
      <c r="X147" s="184" t="e">
        <f>'TABELA IIa'!#REF!</f>
        <v>#REF!</v>
      </c>
      <c r="Y147" s="184" t="e">
        <f>'TABELA IIa'!#REF!</f>
        <v>#REF!</v>
      </c>
      <c r="Z147" s="184" t="e">
        <f>'TABELA IIa'!#REF!</f>
        <v>#REF!</v>
      </c>
      <c r="AA147" s="184" t="e">
        <f>'TABELA IIa'!#REF!</f>
        <v>#REF!</v>
      </c>
      <c r="AB147" s="184" t="e">
        <f>'TABELA IIa'!#REF!</f>
        <v>#REF!</v>
      </c>
      <c r="AC147" s="184" t="e">
        <f>'TABELA IIa'!#REF!</f>
        <v>#REF!</v>
      </c>
      <c r="AD147" s="184" t="e">
        <f>'TABELA IIa'!#REF!</f>
        <v>#REF!</v>
      </c>
    </row>
    <row r="148" spans="1:30" s="179" customFormat="1" x14ac:dyDescent="0.2">
      <c r="A148" s="184">
        <f>'TABELA I'!$K$2</f>
        <v>0</v>
      </c>
      <c r="B148" s="184">
        <f>'TABELA I'!$K$1</f>
        <v>2025</v>
      </c>
      <c r="C148" s="184">
        <f>'TABELA IIa'!C184</f>
        <v>0</v>
      </c>
      <c r="D148" s="184" t="str">
        <f>'TABELA IIa'!D184</f>
        <v>Tužilac</v>
      </c>
      <c r="E148" s="184">
        <f>'TABELA IIa'!E184</f>
        <v>0</v>
      </c>
      <c r="F148" s="184" t="str">
        <f>'TABELA IIa'!F184</f>
        <v>Nije ocijenjen</v>
      </c>
      <c r="G148" s="184" t="str">
        <f>'TABELA IIa'!G185</f>
        <v>KTRZ, KTPO, KTO, KTK</v>
      </c>
      <c r="H148" s="184">
        <f>'TABELA IIa'!H185</f>
        <v>0</v>
      </c>
      <c r="I148" s="184">
        <f>'TABELA IIa'!I185</f>
        <v>0</v>
      </c>
      <c r="J148" s="184">
        <f>'TABELA IIa'!J185</f>
        <v>0</v>
      </c>
      <c r="K148" s="184">
        <f>'TABELA IIa'!K185</f>
        <v>0</v>
      </c>
      <c r="L148" s="184">
        <f>'TABELA IIa'!L185</f>
        <v>0</v>
      </c>
      <c r="M148" s="184">
        <f>'TABELA IIa'!M185</f>
        <v>0</v>
      </c>
      <c r="N148" s="184" t="e">
        <f>'TABELA IIa'!N185</f>
        <v>#REF!</v>
      </c>
      <c r="O148" s="184">
        <f>'TABELA IIa'!O185</f>
        <v>0</v>
      </c>
      <c r="P148" s="184">
        <f>'TABELA IIa'!P185</f>
        <v>0</v>
      </c>
      <c r="Q148" s="184">
        <f>'TABELA IIa'!Q185</f>
        <v>0</v>
      </c>
      <c r="R148" s="184" t="str">
        <f>'TABELA IIa'!R185</f>
        <v/>
      </c>
      <c r="S148" s="184" t="str">
        <f>'TABELA IIa'!S185</f>
        <v/>
      </c>
      <c r="T148" s="184" t="str">
        <f>'TABELA IIa'!T185</f>
        <v/>
      </c>
      <c r="U148" s="184" t="str">
        <f>'TABELA IIa'!U184</f>
        <v/>
      </c>
      <c r="V148" s="184" t="str">
        <f>'TABELA IIa'!V184</f>
        <v/>
      </c>
      <c r="W148" s="184" t="e">
        <f>'TABELA IIa'!#REF!</f>
        <v>#REF!</v>
      </c>
      <c r="X148" s="184" t="e">
        <f>'TABELA IIa'!#REF!</f>
        <v>#REF!</v>
      </c>
      <c r="Y148" s="184" t="e">
        <f>'TABELA IIa'!#REF!</f>
        <v>#REF!</v>
      </c>
      <c r="Z148" s="184" t="e">
        <f>'TABELA IIa'!#REF!</f>
        <v>#REF!</v>
      </c>
      <c r="AA148" s="184" t="e">
        <f>'TABELA IIa'!#REF!</f>
        <v>#REF!</v>
      </c>
      <c r="AB148" s="184" t="e">
        <f>'TABELA IIa'!#REF!</f>
        <v>#REF!</v>
      </c>
      <c r="AC148" s="184" t="e">
        <f>'TABELA IIa'!#REF!</f>
        <v>#REF!</v>
      </c>
      <c r="AD148" s="184" t="e">
        <f>'TABELA IIa'!#REF!</f>
        <v>#REF!</v>
      </c>
    </row>
    <row r="149" spans="1:30" s="179" customFormat="1" x14ac:dyDescent="0.2">
      <c r="A149" s="189">
        <f>'TABELA I'!$K$2</f>
        <v>0</v>
      </c>
      <c r="B149" s="189">
        <f>'TABELA I'!$K$1</f>
        <v>2025</v>
      </c>
      <c r="C149" s="189">
        <f>'TABELA IIa'!C194</f>
        <v>0</v>
      </c>
      <c r="D149" s="189" t="str">
        <f>'TABELA IIa'!D194</f>
        <v>Tužilac</v>
      </c>
      <c r="E149" s="189">
        <f>'TABELA IIa'!E194</f>
        <v>0</v>
      </c>
      <c r="F149" s="189" t="str">
        <f>'TABELA IIa'!F194</f>
        <v>Nije ocijenjen</v>
      </c>
      <c r="G149" s="189" t="str">
        <f>'TABELA IIa'!G194</f>
        <v>KT i KTM</v>
      </c>
      <c r="H149" s="189">
        <f>'TABELA IIa'!H194</f>
        <v>0</v>
      </c>
      <c r="I149" s="189">
        <f>'TABELA IIa'!I194</f>
        <v>0</v>
      </c>
      <c r="J149" s="189">
        <f>'TABELA IIa'!J194</f>
        <v>0</v>
      </c>
      <c r="K149" s="189">
        <f>'TABELA IIa'!K194</f>
        <v>0</v>
      </c>
      <c r="L149" s="189" t="str">
        <f>'TABELA IIa'!L194</f>
        <v/>
      </c>
      <c r="M149" s="189" t="str">
        <f>'TABELA IIa'!M194</f>
        <v/>
      </c>
      <c r="N149" s="189" t="str">
        <f>'TABELA IIa'!N194</f>
        <v/>
      </c>
      <c r="O149" s="189">
        <f>'TABELA IIa'!O194</f>
        <v>0</v>
      </c>
      <c r="P149" s="189">
        <f>'TABELA IIa'!P194</f>
        <v>0</v>
      </c>
      <c r="Q149" s="189">
        <f>'TABELA IIa'!Q194</f>
        <v>0</v>
      </c>
      <c r="R149" s="189" t="str">
        <f>'TABELA IIa'!R194</f>
        <v/>
      </c>
      <c r="S149" s="189" t="str">
        <f>'TABELA IIa'!S194</f>
        <v/>
      </c>
      <c r="T149" s="189" t="str">
        <f>'TABELA IIa'!T194</f>
        <v/>
      </c>
      <c r="U149" s="189" t="str">
        <f>'TABELA IIa'!U194</f>
        <v/>
      </c>
      <c r="V149" s="189" t="str">
        <f>'TABELA IIa'!V194</f>
        <v/>
      </c>
      <c r="W149" s="189" t="e">
        <f>'TABELA IIa'!#REF!</f>
        <v>#REF!</v>
      </c>
      <c r="X149" s="189" t="e">
        <f>'TABELA IIa'!#REF!</f>
        <v>#REF!</v>
      </c>
      <c r="Y149" s="189" t="e">
        <f>'TABELA IIa'!#REF!</f>
        <v>#REF!</v>
      </c>
      <c r="Z149" s="189" t="e">
        <f>'TABELA IIa'!#REF!</f>
        <v>#REF!</v>
      </c>
      <c r="AA149" s="189" t="e">
        <f>'TABELA IIa'!#REF!</f>
        <v>#REF!</v>
      </c>
      <c r="AB149" s="189" t="e">
        <f>'TABELA IIa'!#REF!</f>
        <v>#REF!</v>
      </c>
      <c r="AC149" s="189" t="e">
        <f>'TABELA IIa'!#REF!</f>
        <v>#REF!</v>
      </c>
      <c r="AD149" s="189" t="e">
        <f>'TABELA IIa'!#REF!</f>
        <v>#REF!</v>
      </c>
    </row>
    <row r="150" spans="1:30" s="179" customFormat="1" x14ac:dyDescent="0.2">
      <c r="A150" s="189">
        <f>'TABELA I'!$K$2</f>
        <v>0</v>
      </c>
      <c r="B150" s="189">
        <f>'TABELA I'!$K$1</f>
        <v>2025</v>
      </c>
      <c r="C150" s="189">
        <f>'TABELA IIa'!C194</f>
        <v>0</v>
      </c>
      <c r="D150" s="189" t="str">
        <f>'TABELA IIa'!D194</f>
        <v>Tužilac</v>
      </c>
      <c r="E150" s="189">
        <f>'TABELA IIa'!E194</f>
        <v>0</v>
      </c>
      <c r="F150" s="189" t="str">
        <f>'TABELA IIa'!F194</f>
        <v>Nije ocijenjen</v>
      </c>
      <c r="G150" s="189" t="str">
        <f>'TABELA IIa'!G195</f>
        <v>KTRZ, KTPO, KTO, KTK</v>
      </c>
      <c r="H150" s="189">
        <f>'TABELA IIa'!H195</f>
        <v>0</v>
      </c>
      <c r="I150" s="189">
        <f>'TABELA IIa'!I195</f>
        <v>0</v>
      </c>
      <c r="J150" s="189">
        <f>'TABELA IIa'!J195</f>
        <v>0</v>
      </c>
      <c r="K150" s="189">
        <f>'TABELA IIa'!K195</f>
        <v>0</v>
      </c>
      <c r="L150" s="189">
        <f>'TABELA IIa'!L195</f>
        <v>0</v>
      </c>
      <c r="M150" s="189">
        <f>'TABELA IIa'!M195</f>
        <v>0</v>
      </c>
      <c r="N150" s="189" t="e">
        <f>'TABELA IIa'!N195</f>
        <v>#REF!</v>
      </c>
      <c r="O150" s="189">
        <f>'TABELA IIa'!O195</f>
        <v>0</v>
      </c>
      <c r="P150" s="189">
        <f>'TABELA IIa'!P195</f>
        <v>0</v>
      </c>
      <c r="Q150" s="189">
        <f>'TABELA IIa'!Q195</f>
        <v>0</v>
      </c>
      <c r="R150" s="189" t="str">
        <f>'TABELA IIa'!R195</f>
        <v/>
      </c>
      <c r="S150" s="189" t="str">
        <f>'TABELA IIa'!S195</f>
        <v/>
      </c>
      <c r="T150" s="189" t="str">
        <f>'TABELA IIa'!T195</f>
        <v/>
      </c>
      <c r="U150" s="189" t="str">
        <f>'TABELA IIa'!U194</f>
        <v/>
      </c>
      <c r="V150" s="189" t="str">
        <f>'TABELA IIa'!V194</f>
        <v/>
      </c>
      <c r="W150" s="189" t="e">
        <f>'TABELA IIa'!#REF!</f>
        <v>#REF!</v>
      </c>
      <c r="X150" s="189" t="e">
        <f>'TABELA IIa'!#REF!</f>
        <v>#REF!</v>
      </c>
      <c r="Y150" s="189" t="e">
        <f>'TABELA IIa'!#REF!</f>
        <v>#REF!</v>
      </c>
      <c r="Z150" s="189" t="e">
        <f>'TABELA IIa'!#REF!</f>
        <v>#REF!</v>
      </c>
      <c r="AA150" s="189" t="e">
        <f>'TABELA IIa'!#REF!</f>
        <v>#REF!</v>
      </c>
      <c r="AB150" s="189" t="e">
        <f>'TABELA IIa'!#REF!</f>
        <v>#REF!</v>
      </c>
      <c r="AC150" s="189" t="e">
        <f>'TABELA IIa'!#REF!</f>
        <v>#REF!</v>
      </c>
      <c r="AD150" s="189" t="e">
        <f>'TABELA IIa'!#REF!</f>
        <v>#REF!</v>
      </c>
    </row>
    <row r="151" spans="1:30" s="179" customFormat="1" x14ac:dyDescent="0.2">
      <c r="A151" s="184">
        <f>'TABELA I'!$K$2</f>
        <v>0</v>
      </c>
      <c r="B151" s="184">
        <f>'TABELA I'!$K$1</f>
        <v>2025</v>
      </c>
      <c r="C151" s="184">
        <f>'TABELA IIa'!C204</f>
        <v>0</v>
      </c>
      <c r="D151" s="184" t="str">
        <f>'TABELA IIa'!D204</f>
        <v>Tužilac</v>
      </c>
      <c r="E151" s="184">
        <f>'TABELA IIa'!E204</f>
        <v>0</v>
      </c>
      <c r="F151" s="184" t="str">
        <f>'TABELA IIa'!F204</f>
        <v>Nije ocijenjen</v>
      </c>
      <c r="G151" s="184" t="str">
        <f>'TABELA IIa'!G204</f>
        <v>KT i KTM</v>
      </c>
      <c r="H151" s="184">
        <f>'TABELA IIa'!H204</f>
        <v>0</v>
      </c>
      <c r="I151" s="184">
        <f>'TABELA IIa'!I204</f>
        <v>0</v>
      </c>
      <c r="J151" s="184">
        <f>'TABELA IIa'!J204</f>
        <v>0</v>
      </c>
      <c r="K151" s="184">
        <f>'TABELA IIa'!K204</f>
        <v>0</v>
      </c>
      <c r="L151" s="184" t="str">
        <f>'TABELA IIa'!L204</f>
        <v/>
      </c>
      <c r="M151" s="184" t="str">
        <f>'TABELA IIa'!M204</f>
        <v/>
      </c>
      <c r="N151" s="184" t="str">
        <f>'TABELA IIa'!N204</f>
        <v/>
      </c>
      <c r="O151" s="184">
        <f>'TABELA IIa'!O204</f>
        <v>0</v>
      </c>
      <c r="P151" s="184">
        <f>'TABELA IIa'!P204</f>
        <v>0</v>
      </c>
      <c r="Q151" s="184">
        <f>'TABELA IIa'!Q204</f>
        <v>0</v>
      </c>
      <c r="R151" s="184" t="str">
        <f>'TABELA IIa'!R204</f>
        <v/>
      </c>
      <c r="S151" s="184" t="str">
        <f>'TABELA IIa'!S204</f>
        <v/>
      </c>
      <c r="T151" s="184" t="str">
        <f>'TABELA IIa'!T204</f>
        <v/>
      </c>
      <c r="U151" s="184" t="str">
        <f>'TABELA IIa'!U204</f>
        <v/>
      </c>
      <c r="V151" s="184" t="str">
        <f>'TABELA IIa'!V204</f>
        <v/>
      </c>
      <c r="W151" s="184" t="e">
        <f>'TABELA IIa'!#REF!</f>
        <v>#REF!</v>
      </c>
      <c r="X151" s="184" t="e">
        <f>'TABELA IIa'!#REF!</f>
        <v>#REF!</v>
      </c>
      <c r="Y151" s="184" t="e">
        <f>'TABELA IIa'!#REF!</f>
        <v>#REF!</v>
      </c>
      <c r="Z151" s="184" t="e">
        <f>'TABELA IIa'!#REF!</f>
        <v>#REF!</v>
      </c>
      <c r="AA151" s="184" t="e">
        <f>'TABELA IIa'!#REF!</f>
        <v>#REF!</v>
      </c>
      <c r="AB151" s="184" t="e">
        <f>'TABELA IIa'!#REF!</f>
        <v>#REF!</v>
      </c>
      <c r="AC151" s="184" t="e">
        <f>'TABELA IIa'!#REF!</f>
        <v>#REF!</v>
      </c>
      <c r="AD151" s="184" t="e">
        <f>'TABELA IIa'!#REF!</f>
        <v>#REF!</v>
      </c>
    </row>
    <row r="152" spans="1:30" s="179" customFormat="1" x14ac:dyDescent="0.2">
      <c r="A152" s="184">
        <f>'TABELA I'!$K$2</f>
        <v>0</v>
      </c>
      <c r="B152" s="184">
        <f>'TABELA I'!$K$1</f>
        <v>2025</v>
      </c>
      <c r="C152" s="184">
        <f>'TABELA IIa'!C204</f>
        <v>0</v>
      </c>
      <c r="D152" s="184" t="str">
        <f>'TABELA IIa'!D204</f>
        <v>Tužilac</v>
      </c>
      <c r="E152" s="184">
        <f>'TABELA IIa'!E204</f>
        <v>0</v>
      </c>
      <c r="F152" s="184" t="str">
        <f>'TABELA IIa'!F204</f>
        <v>Nije ocijenjen</v>
      </c>
      <c r="G152" s="184" t="str">
        <f>'TABELA IIa'!G205</f>
        <v>KTRZ, KTPO, KTO, KTK</v>
      </c>
      <c r="H152" s="184">
        <f>'TABELA IIa'!H205</f>
        <v>0</v>
      </c>
      <c r="I152" s="184">
        <f>'TABELA IIa'!I205</f>
        <v>0</v>
      </c>
      <c r="J152" s="184">
        <f>'TABELA IIa'!J205</f>
        <v>0</v>
      </c>
      <c r="K152" s="184">
        <f>'TABELA IIa'!K205</f>
        <v>0</v>
      </c>
      <c r="L152" s="184">
        <f>'TABELA IIa'!L205</f>
        <v>0</v>
      </c>
      <c r="M152" s="184">
        <f>'TABELA IIa'!M205</f>
        <v>0</v>
      </c>
      <c r="N152" s="184" t="e">
        <f>'TABELA IIa'!N205</f>
        <v>#REF!</v>
      </c>
      <c r="O152" s="184">
        <f>'TABELA IIa'!O205</f>
        <v>0</v>
      </c>
      <c r="P152" s="184">
        <f>'TABELA IIa'!P205</f>
        <v>0</v>
      </c>
      <c r="Q152" s="184">
        <f>'TABELA IIa'!Q205</f>
        <v>0</v>
      </c>
      <c r="R152" s="184" t="str">
        <f>'TABELA IIa'!R205</f>
        <v/>
      </c>
      <c r="S152" s="184" t="str">
        <f>'TABELA IIa'!S205</f>
        <v/>
      </c>
      <c r="T152" s="184" t="str">
        <f>'TABELA IIa'!T205</f>
        <v/>
      </c>
      <c r="U152" s="184" t="str">
        <f>'TABELA IIa'!U204</f>
        <v/>
      </c>
      <c r="V152" s="184" t="str">
        <f>'TABELA IIa'!V204</f>
        <v/>
      </c>
      <c r="W152" s="184" t="e">
        <f>'TABELA IIa'!#REF!</f>
        <v>#REF!</v>
      </c>
      <c r="X152" s="184" t="e">
        <f>'TABELA IIa'!#REF!</f>
        <v>#REF!</v>
      </c>
      <c r="Y152" s="184" t="e">
        <f>'TABELA IIa'!#REF!</f>
        <v>#REF!</v>
      </c>
      <c r="Z152" s="184" t="e">
        <f>'TABELA IIa'!#REF!</f>
        <v>#REF!</v>
      </c>
      <c r="AA152" s="184" t="e">
        <f>'TABELA IIa'!#REF!</f>
        <v>#REF!</v>
      </c>
      <c r="AB152" s="184" t="e">
        <f>'TABELA IIa'!#REF!</f>
        <v>#REF!</v>
      </c>
      <c r="AC152" s="184" t="e">
        <f>'TABELA IIa'!#REF!</f>
        <v>#REF!</v>
      </c>
      <c r="AD152" s="184" t="e">
        <f>'TABELA IIa'!#REF!</f>
        <v>#REF!</v>
      </c>
    </row>
    <row r="153" spans="1:30" s="179" customFormat="1" x14ac:dyDescent="0.2">
      <c r="A153" s="189">
        <f>'TABELA I'!$K$2</f>
        <v>0</v>
      </c>
      <c r="B153" s="189">
        <f>'TABELA I'!$K$1</f>
        <v>2025</v>
      </c>
      <c r="C153" s="189">
        <f>'TABELA IIa'!C214</f>
        <v>0</v>
      </c>
      <c r="D153" s="189" t="str">
        <f>'TABELA IIa'!D214</f>
        <v>Tužilac</v>
      </c>
      <c r="E153" s="189">
        <f>'TABELA IIa'!E214</f>
        <v>0</v>
      </c>
      <c r="F153" s="189" t="str">
        <f>'TABELA IIa'!F214</f>
        <v>Nije ocijenjen</v>
      </c>
      <c r="G153" s="189" t="str">
        <f>'TABELA IIa'!G214</f>
        <v>KT i KTM</v>
      </c>
      <c r="H153" s="189">
        <f>'TABELA IIa'!H214</f>
        <v>0</v>
      </c>
      <c r="I153" s="189">
        <f>'TABELA IIa'!I214</f>
        <v>0</v>
      </c>
      <c r="J153" s="189">
        <f>'TABELA IIa'!J214</f>
        <v>0</v>
      </c>
      <c r="K153" s="189">
        <f>'TABELA IIa'!K214</f>
        <v>0</v>
      </c>
      <c r="L153" s="189" t="str">
        <f>'TABELA IIa'!L214</f>
        <v/>
      </c>
      <c r="M153" s="189" t="str">
        <f>'TABELA IIa'!M214</f>
        <v/>
      </c>
      <c r="N153" s="189" t="str">
        <f>'TABELA IIa'!N214</f>
        <v/>
      </c>
      <c r="O153" s="189">
        <f>'TABELA IIa'!O214</f>
        <v>0</v>
      </c>
      <c r="P153" s="189">
        <f>'TABELA IIa'!P214</f>
        <v>0</v>
      </c>
      <c r="Q153" s="189">
        <f>'TABELA IIa'!Q214</f>
        <v>0</v>
      </c>
      <c r="R153" s="189" t="str">
        <f>'TABELA IIa'!R214</f>
        <v/>
      </c>
      <c r="S153" s="189" t="str">
        <f>'TABELA IIa'!S214</f>
        <v/>
      </c>
      <c r="T153" s="189" t="str">
        <f>'TABELA IIa'!T214</f>
        <v/>
      </c>
      <c r="U153" s="189" t="str">
        <f>'TABELA IIa'!U214</f>
        <v/>
      </c>
      <c r="V153" s="189" t="str">
        <f>'TABELA IIa'!V214</f>
        <v/>
      </c>
      <c r="W153" s="189" t="e">
        <f>'TABELA IIa'!#REF!</f>
        <v>#REF!</v>
      </c>
      <c r="X153" s="189" t="e">
        <f>'TABELA IIa'!#REF!</f>
        <v>#REF!</v>
      </c>
      <c r="Y153" s="189" t="e">
        <f>'TABELA IIa'!#REF!</f>
        <v>#REF!</v>
      </c>
      <c r="Z153" s="189" t="e">
        <f>'TABELA IIa'!#REF!</f>
        <v>#REF!</v>
      </c>
      <c r="AA153" s="189" t="e">
        <f>'TABELA IIa'!#REF!</f>
        <v>#REF!</v>
      </c>
      <c r="AB153" s="189" t="e">
        <f>'TABELA IIa'!#REF!</f>
        <v>#REF!</v>
      </c>
      <c r="AC153" s="189" t="e">
        <f>'TABELA IIa'!#REF!</f>
        <v>#REF!</v>
      </c>
      <c r="AD153" s="189" t="e">
        <f>'TABELA IIa'!#REF!</f>
        <v>#REF!</v>
      </c>
    </row>
    <row r="154" spans="1:30" s="179" customFormat="1" x14ac:dyDescent="0.2">
      <c r="A154" s="189">
        <f>'TABELA I'!$K$2</f>
        <v>0</v>
      </c>
      <c r="B154" s="189">
        <f>'TABELA I'!$K$1</f>
        <v>2025</v>
      </c>
      <c r="C154" s="189">
        <f>'TABELA IIa'!C214</f>
        <v>0</v>
      </c>
      <c r="D154" s="189" t="str">
        <f>'TABELA IIa'!D214</f>
        <v>Tužilac</v>
      </c>
      <c r="E154" s="189">
        <f>'TABELA IIa'!E214</f>
        <v>0</v>
      </c>
      <c r="F154" s="189" t="str">
        <f>'TABELA IIa'!F214</f>
        <v>Nije ocijenjen</v>
      </c>
      <c r="G154" s="189" t="str">
        <f>'TABELA IIa'!G215</f>
        <v>KTRZ, KTPO, KTO, KTK</v>
      </c>
      <c r="H154" s="189">
        <f>'TABELA IIa'!H215</f>
        <v>0</v>
      </c>
      <c r="I154" s="189">
        <f>'TABELA IIa'!I215</f>
        <v>0</v>
      </c>
      <c r="J154" s="189">
        <f>'TABELA IIa'!J215</f>
        <v>0</v>
      </c>
      <c r="K154" s="189">
        <f>'TABELA IIa'!K215</f>
        <v>0</v>
      </c>
      <c r="L154" s="189">
        <f>'TABELA IIa'!L215</f>
        <v>0</v>
      </c>
      <c r="M154" s="189">
        <f>'TABELA IIa'!M215</f>
        <v>0</v>
      </c>
      <c r="N154" s="189" t="e">
        <f>'TABELA IIa'!N215</f>
        <v>#REF!</v>
      </c>
      <c r="O154" s="189">
        <f>'TABELA IIa'!O215</f>
        <v>0</v>
      </c>
      <c r="P154" s="189">
        <f>'TABELA IIa'!P215</f>
        <v>0</v>
      </c>
      <c r="Q154" s="189">
        <f>'TABELA IIa'!Q215</f>
        <v>0</v>
      </c>
      <c r="R154" s="189" t="str">
        <f>'TABELA IIa'!R215</f>
        <v/>
      </c>
      <c r="S154" s="189" t="str">
        <f>'TABELA IIa'!S215</f>
        <v/>
      </c>
      <c r="T154" s="189" t="str">
        <f>'TABELA IIa'!T215</f>
        <v/>
      </c>
      <c r="U154" s="189" t="str">
        <f>'TABELA IIa'!U214</f>
        <v/>
      </c>
      <c r="V154" s="189" t="str">
        <f>'TABELA IIa'!V214</f>
        <v/>
      </c>
      <c r="W154" s="189" t="e">
        <f>'TABELA IIa'!#REF!</f>
        <v>#REF!</v>
      </c>
      <c r="X154" s="189" t="e">
        <f>'TABELA IIa'!#REF!</f>
        <v>#REF!</v>
      </c>
      <c r="Y154" s="189" t="e">
        <f>'TABELA IIa'!#REF!</f>
        <v>#REF!</v>
      </c>
      <c r="Z154" s="189" t="e">
        <f>'TABELA IIa'!#REF!</f>
        <v>#REF!</v>
      </c>
      <c r="AA154" s="189" t="e">
        <f>'TABELA IIa'!#REF!</f>
        <v>#REF!</v>
      </c>
      <c r="AB154" s="189" t="e">
        <f>'TABELA IIa'!#REF!</f>
        <v>#REF!</v>
      </c>
      <c r="AC154" s="189" t="e">
        <f>'TABELA IIa'!#REF!</f>
        <v>#REF!</v>
      </c>
      <c r="AD154" s="189" t="e">
        <f>'TABELA IIa'!#REF!</f>
        <v>#REF!</v>
      </c>
    </row>
    <row r="155" spans="1:30" s="179" customFormat="1" x14ac:dyDescent="0.2">
      <c r="A155" s="184">
        <f>'TABELA I'!$K$2</f>
        <v>0</v>
      </c>
      <c r="B155" s="184">
        <f>'TABELA I'!$K$1</f>
        <v>2025</v>
      </c>
      <c r="C155" s="184">
        <f>'TABELA IIa'!C224</f>
        <v>0</v>
      </c>
      <c r="D155" s="184" t="str">
        <f>'TABELA IIa'!D224</f>
        <v>Tužilac</v>
      </c>
      <c r="E155" s="184">
        <f>'TABELA IIa'!E224</f>
        <v>0</v>
      </c>
      <c r="F155" s="184" t="str">
        <f>'TABELA IIa'!F224</f>
        <v>Nije ocijenjen</v>
      </c>
      <c r="G155" s="184" t="str">
        <f>'TABELA IIa'!G224</f>
        <v>KT i KTM</v>
      </c>
      <c r="H155" s="184">
        <f>'TABELA IIa'!H224</f>
        <v>0</v>
      </c>
      <c r="I155" s="184">
        <f>'TABELA IIa'!I224</f>
        <v>0</v>
      </c>
      <c r="J155" s="184">
        <f>'TABELA IIa'!J224</f>
        <v>0</v>
      </c>
      <c r="K155" s="184">
        <f>'TABELA IIa'!K224</f>
        <v>0</v>
      </c>
      <c r="L155" s="184" t="str">
        <f>'TABELA IIa'!L224</f>
        <v/>
      </c>
      <c r="M155" s="184" t="str">
        <f>'TABELA IIa'!M224</f>
        <v/>
      </c>
      <c r="N155" s="184" t="str">
        <f>'TABELA IIa'!N224</f>
        <v/>
      </c>
      <c r="O155" s="184">
        <f>'TABELA IIa'!O224</f>
        <v>0</v>
      </c>
      <c r="P155" s="184">
        <f>'TABELA IIa'!P224</f>
        <v>0</v>
      </c>
      <c r="Q155" s="184">
        <f>'TABELA IIa'!Q224</f>
        <v>0</v>
      </c>
      <c r="R155" s="184" t="str">
        <f>'TABELA IIa'!R224</f>
        <v/>
      </c>
      <c r="S155" s="184" t="str">
        <f>'TABELA IIa'!S224</f>
        <v/>
      </c>
      <c r="T155" s="184" t="str">
        <f>'TABELA IIa'!T224</f>
        <v/>
      </c>
      <c r="U155" s="184" t="str">
        <f>'TABELA IIa'!U224</f>
        <v/>
      </c>
      <c r="V155" s="184" t="str">
        <f>'TABELA IIa'!V224</f>
        <v/>
      </c>
      <c r="W155" s="184" t="e">
        <f>'TABELA IIa'!#REF!</f>
        <v>#REF!</v>
      </c>
      <c r="X155" s="184" t="e">
        <f>'TABELA IIa'!#REF!</f>
        <v>#REF!</v>
      </c>
      <c r="Y155" s="184" t="e">
        <f>'TABELA IIa'!#REF!</f>
        <v>#REF!</v>
      </c>
      <c r="Z155" s="184" t="e">
        <f>'TABELA IIa'!#REF!</f>
        <v>#REF!</v>
      </c>
      <c r="AA155" s="184" t="e">
        <f>'TABELA IIa'!#REF!</f>
        <v>#REF!</v>
      </c>
      <c r="AB155" s="184" t="e">
        <f>'TABELA IIa'!#REF!</f>
        <v>#REF!</v>
      </c>
      <c r="AC155" s="184" t="e">
        <f>'TABELA IIa'!#REF!</f>
        <v>#REF!</v>
      </c>
      <c r="AD155" s="184" t="e">
        <f>'TABELA IIa'!#REF!</f>
        <v>#REF!</v>
      </c>
    </row>
    <row r="156" spans="1:30" s="179" customFormat="1" x14ac:dyDescent="0.2">
      <c r="A156" s="184">
        <f>'TABELA I'!$K$2</f>
        <v>0</v>
      </c>
      <c r="B156" s="184">
        <f>'TABELA I'!$K$1</f>
        <v>2025</v>
      </c>
      <c r="C156" s="184">
        <f>'TABELA IIa'!C224</f>
        <v>0</v>
      </c>
      <c r="D156" s="184" t="str">
        <f>'TABELA IIa'!D224</f>
        <v>Tužilac</v>
      </c>
      <c r="E156" s="184">
        <f>'TABELA IIa'!E224</f>
        <v>0</v>
      </c>
      <c r="F156" s="184" t="str">
        <f>'TABELA IIa'!F224</f>
        <v>Nije ocijenjen</v>
      </c>
      <c r="G156" s="184" t="str">
        <f>'TABELA IIa'!G225</f>
        <v>KTRZ, KTPO, KTO, KTK</v>
      </c>
      <c r="H156" s="184">
        <f>'TABELA IIa'!H225</f>
        <v>0</v>
      </c>
      <c r="I156" s="184">
        <f>'TABELA IIa'!I225</f>
        <v>0</v>
      </c>
      <c r="J156" s="184">
        <f>'TABELA IIa'!J225</f>
        <v>0</v>
      </c>
      <c r="K156" s="184">
        <f>'TABELA IIa'!K225</f>
        <v>0</v>
      </c>
      <c r="L156" s="184">
        <f>'TABELA IIa'!L225</f>
        <v>0</v>
      </c>
      <c r="M156" s="184">
        <f>'TABELA IIa'!M225</f>
        <v>0</v>
      </c>
      <c r="N156" s="184" t="e">
        <f>'TABELA IIa'!N225</f>
        <v>#REF!</v>
      </c>
      <c r="O156" s="184">
        <f>'TABELA IIa'!O225</f>
        <v>0</v>
      </c>
      <c r="P156" s="184">
        <f>'TABELA IIa'!P225</f>
        <v>0</v>
      </c>
      <c r="Q156" s="184">
        <f>'TABELA IIa'!Q225</f>
        <v>0</v>
      </c>
      <c r="R156" s="184" t="str">
        <f>'TABELA IIa'!R225</f>
        <v/>
      </c>
      <c r="S156" s="184" t="str">
        <f>'TABELA IIa'!S225</f>
        <v/>
      </c>
      <c r="T156" s="184" t="str">
        <f>'TABELA IIa'!T225</f>
        <v/>
      </c>
      <c r="U156" s="184" t="str">
        <f>'TABELA IIa'!U224</f>
        <v/>
      </c>
      <c r="V156" s="184" t="str">
        <f>'TABELA IIa'!V224</f>
        <v/>
      </c>
      <c r="W156" s="184" t="e">
        <f>'TABELA IIa'!#REF!</f>
        <v>#REF!</v>
      </c>
      <c r="X156" s="184" t="e">
        <f>'TABELA IIa'!#REF!</f>
        <v>#REF!</v>
      </c>
      <c r="Y156" s="184" t="e">
        <f>'TABELA IIa'!#REF!</f>
        <v>#REF!</v>
      </c>
      <c r="Z156" s="184" t="e">
        <f>'TABELA IIa'!#REF!</f>
        <v>#REF!</v>
      </c>
      <c r="AA156" s="184" t="e">
        <f>'TABELA IIa'!#REF!</f>
        <v>#REF!</v>
      </c>
      <c r="AB156" s="184" t="e">
        <f>'TABELA IIa'!#REF!</f>
        <v>#REF!</v>
      </c>
      <c r="AC156" s="184" t="e">
        <f>'TABELA IIa'!#REF!</f>
        <v>#REF!</v>
      </c>
      <c r="AD156" s="184" t="e">
        <f>'TABELA IIa'!#REF!</f>
        <v>#REF!</v>
      </c>
    </row>
    <row r="157" spans="1:30" s="179" customFormat="1" x14ac:dyDescent="0.2">
      <c r="A157" s="189">
        <f>'TABELA I'!$K$2</f>
        <v>0</v>
      </c>
      <c r="B157" s="189">
        <f>'TABELA I'!$K$1</f>
        <v>2025</v>
      </c>
      <c r="C157" s="189">
        <f>'TABELA IIa'!C234</f>
        <v>0</v>
      </c>
      <c r="D157" s="189" t="str">
        <f>'TABELA IIa'!D234</f>
        <v>Tužilac</v>
      </c>
      <c r="E157" s="189">
        <f>'TABELA IIa'!E234</f>
        <v>0</v>
      </c>
      <c r="F157" s="189" t="str">
        <f>'TABELA IIa'!F234</f>
        <v>Nije ocijenjen</v>
      </c>
      <c r="G157" s="189" t="str">
        <f>'TABELA IIa'!G234</f>
        <v>KT i KTM</v>
      </c>
      <c r="H157" s="189">
        <f>'TABELA IIa'!H234</f>
        <v>0</v>
      </c>
      <c r="I157" s="189">
        <f>'TABELA IIa'!I234</f>
        <v>0</v>
      </c>
      <c r="J157" s="189">
        <f>'TABELA IIa'!J234</f>
        <v>0</v>
      </c>
      <c r="K157" s="189">
        <f>'TABELA IIa'!K234</f>
        <v>0</v>
      </c>
      <c r="L157" s="189" t="str">
        <f>'TABELA IIa'!L234</f>
        <v/>
      </c>
      <c r="M157" s="189" t="str">
        <f>'TABELA IIa'!M234</f>
        <v/>
      </c>
      <c r="N157" s="189" t="str">
        <f>'TABELA IIa'!N234</f>
        <v/>
      </c>
      <c r="O157" s="189">
        <f>'TABELA IIa'!O234</f>
        <v>0</v>
      </c>
      <c r="P157" s="189">
        <f>'TABELA IIa'!P234</f>
        <v>0</v>
      </c>
      <c r="Q157" s="189">
        <f>'TABELA IIa'!Q234</f>
        <v>0</v>
      </c>
      <c r="R157" s="189" t="str">
        <f>'TABELA IIa'!R234</f>
        <v/>
      </c>
      <c r="S157" s="189" t="str">
        <f>'TABELA IIa'!S234</f>
        <v/>
      </c>
      <c r="T157" s="189" t="str">
        <f>'TABELA IIa'!T234</f>
        <v/>
      </c>
      <c r="U157" s="189" t="str">
        <f>'TABELA IIa'!U234</f>
        <v/>
      </c>
      <c r="V157" s="189" t="str">
        <f>'TABELA IIa'!V234</f>
        <v/>
      </c>
      <c r="W157" s="189" t="e">
        <f>'TABELA IIa'!#REF!</f>
        <v>#REF!</v>
      </c>
      <c r="X157" s="189" t="e">
        <f>'TABELA IIa'!#REF!</f>
        <v>#REF!</v>
      </c>
      <c r="Y157" s="189" t="e">
        <f>'TABELA IIa'!#REF!</f>
        <v>#REF!</v>
      </c>
      <c r="Z157" s="189" t="e">
        <f>'TABELA IIa'!#REF!</f>
        <v>#REF!</v>
      </c>
      <c r="AA157" s="189" t="e">
        <f>'TABELA IIa'!#REF!</f>
        <v>#REF!</v>
      </c>
      <c r="AB157" s="189" t="e">
        <f>'TABELA IIa'!#REF!</f>
        <v>#REF!</v>
      </c>
      <c r="AC157" s="189" t="e">
        <f>'TABELA IIa'!#REF!</f>
        <v>#REF!</v>
      </c>
      <c r="AD157" s="189" t="e">
        <f>'TABELA IIa'!#REF!</f>
        <v>#REF!</v>
      </c>
    </row>
    <row r="158" spans="1:30" s="179" customFormat="1" x14ac:dyDescent="0.2">
      <c r="A158" s="189">
        <f>'TABELA I'!$K$2</f>
        <v>0</v>
      </c>
      <c r="B158" s="189">
        <f>'TABELA I'!$K$1</f>
        <v>2025</v>
      </c>
      <c r="C158" s="189">
        <f>'TABELA IIa'!C234</f>
        <v>0</v>
      </c>
      <c r="D158" s="189" t="str">
        <f>'TABELA IIa'!D234</f>
        <v>Tužilac</v>
      </c>
      <c r="E158" s="189">
        <f>'TABELA IIa'!E234</f>
        <v>0</v>
      </c>
      <c r="F158" s="189" t="str">
        <f>'TABELA IIa'!F234</f>
        <v>Nije ocijenjen</v>
      </c>
      <c r="G158" s="189" t="str">
        <f>'TABELA IIa'!G235</f>
        <v>KTRZ, KTPO, KTO, KTK</v>
      </c>
      <c r="H158" s="189">
        <f>'TABELA IIa'!H235</f>
        <v>0</v>
      </c>
      <c r="I158" s="189">
        <f>'TABELA IIa'!I235</f>
        <v>0</v>
      </c>
      <c r="J158" s="189">
        <f>'TABELA IIa'!J235</f>
        <v>0</v>
      </c>
      <c r="K158" s="189">
        <f>'TABELA IIa'!K235</f>
        <v>0</v>
      </c>
      <c r="L158" s="189">
        <f>'TABELA IIa'!L235</f>
        <v>0</v>
      </c>
      <c r="M158" s="189">
        <f>'TABELA IIa'!M235</f>
        <v>0</v>
      </c>
      <c r="N158" s="189" t="e">
        <f>'TABELA IIa'!N235</f>
        <v>#REF!</v>
      </c>
      <c r="O158" s="189">
        <f>'TABELA IIa'!O235</f>
        <v>0</v>
      </c>
      <c r="P158" s="189">
        <f>'TABELA IIa'!P235</f>
        <v>0</v>
      </c>
      <c r="Q158" s="189">
        <f>'TABELA IIa'!Q235</f>
        <v>0</v>
      </c>
      <c r="R158" s="189" t="str">
        <f>'TABELA IIa'!R235</f>
        <v/>
      </c>
      <c r="S158" s="189" t="str">
        <f>'TABELA IIa'!S235</f>
        <v/>
      </c>
      <c r="T158" s="189" t="str">
        <f>'TABELA IIa'!T235</f>
        <v/>
      </c>
      <c r="U158" s="189" t="str">
        <f>'TABELA IIa'!U234</f>
        <v/>
      </c>
      <c r="V158" s="189" t="str">
        <f>'TABELA IIa'!V234</f>
        <v/>
      </c>
      <c r="W158" s="189" t="e">
        <f>'TABELA IIa'!#REF!</f>
        <v>#REF!</v>
      </c>
      <c r="X158" s="189" t="e">
        <f>'TABELA IIa'!#REF!</f>
        <v>#REF!</v>
      </c>
      <c r="Y158" s="189" t="e">
        <f>'TABELA IIa'!#REF!</f>
        <v>#REF!</v>
      </c>
      <c r="Z158" s="189" t="e">
        <f>'TABELA IIa'!#REF!</f>
        <v>#REF!</v>
      </c>
      <c r="AA158" s="189" t="e">
        <f>'TABELA IIa'!#REF!</f>
        <v>#REF!</v>
      </c>
      <c r="AB158" s="189" t="e">
        <f>'TABELA IIa'!#REF!</f>
        <v>#REF!</v>
      </c>
      <c r="AC158" s="189" t="e">
        <f>'TABELA IIa'!#REF!</f>
        <v>#REF!</v>
      </c>
      <c r="AD158" s="189" t="e">
        <f>'TABELA IIa'!#REF!</f>
        <v>#REF!</v>
      </c>
    </row>
    <row r="159" spans="1:30" s="179" customFormat="1" x14ac:dyDescent="0.2">
      <c r="A159" s="184">
        <f>'TABELA I'!$K$2</f>
        <v>0</v>
      </c>
      <c r="B159" s="184">
        <f>'TABELA I'!$K$1</f>
        <v>2025</v>
      </c>
      <c r="C159" s="184">
        <f>'TABELA IIa'!C244</f>
        <v>0</v>
      </c>
      <c r="D159" s="184" t="str">
        <f>'TABELA IIa'!D244</f>
        <v>Tužilac</v>
      </c>
      <c r="E159" s="184">
        <f>'TABELA IIa'!E244</f>
        <v>0</v>
      </c>
      <c r="F159" s="184" t="str">
        <f>'TABELA IIa'!F244</f>
        <v>Nije ocijenjen</v>
      </c>
      <c r="G159" s="184" t="str">
        <f>'TABELA IIa'!G244</f>
        <v>KT i KTM</v>
      </c>
      <c r="H159" s="184">
        <f>'TABELA IIa'!H244</f>
        <v>0</v>
      </c>
      <c r="I159" s="184">
        <f>'TABELA IIa'!I244</f>
        <v>0</v>
      </c>
      <c r="J159" s="184">
        <f>'TABELA IIa'!J244</f>
        <v>0</v>
      </c>
      <c r="K159" s="184">
        <f>'TABELA IIa'!K244</f>
        <v>0</v>
      </c>
      <c r="L159" s="184" t="str">
        <f>'TABELA IIa'!L244</f>
        <v/>
      </c>
      <c r="M159" s="184" t="str">
        <f>'TABELA IIa'!M244</f>
        <v/>
      </c>
      <c r="N159" s="184" t="str">
        <f>'TABELA IIa'!N244</f>
        <v/>
      </c>
      <c r="O159" s="184">
        <f>'TABELA IIa'!O244</f>
        <v>0</v>
      </c>
      <c r="P159" s="184">
        <f>'TABELA IIa'!P244</f>
        <v>0</v>
      </c>
      <c r="Q159" s="184">
        <f>'TABELA IIa'!Q244</f>
        <v>0</v>
      </c>
      <c r="R159" s="184" t="str">
        <f>'TABELA IIa'!R244</f>
        <v/>
      </c>
      <c r="S159" s="184" t="str">
        <f>'TABELA IIa'!S244</f>
        <v/>
      </c>
      <c r="T159" s="184" t="str">
        <f>'TABELA IIa'!T244</f>
        <v/>
      </c>
      <c r="U159" s="184" t="str">
        <f>'TABELA IIa'!U244</f>
        <v/>
      </c>
      <c r="V159" s="184" t="str">
        <f>'TABELA IIa'!V244</f>
        <v/>
      </c>
      <c r="W159" s="184" t="e">
        <f>'TABELA IIa'!#REF!</f>
        <v>#REF!</v>
      </c>
      <c r="X159" s="184" t="e">
        <f>'TABELA IIa'!#REF!</f>
        <v>#REF!</v>
      </c>
      <c r="Y159" s="184" t="e">
        <f>'TABELA IIa'!#REF!</f>
        <v>#REF!</v>
      </c>
      <c r="Z159" s="184" t="e">
        <f>'TABELA IIa'!#REF!</f>
        <v>#REF!</v>
      </c>
      <c r="AA159" s="184" t="e">
        <f>'TABELA IIa'!#REF!</f>
        <v>#REF!</v>
      </c>
      <c r="AB159" s="184" t="e">
        <f>'TABELA IIa'!#REF!</f>
        <v>#REF!</v>
      </c>
      <c r="AC159" s="184" t="e">
        <f>'TABELA IIa'!#REF!</f>
        <v>#REF!</v>
      </c>
      <c r="AD159" s="184" t="e">
        <f>'TABELA IIa'!#REF!</f>
        <v>#REF!</v>
      </c>
    </row>
    <row r="160" spans="1:30" s="179" customFormat="1" x14ac:dyDescent="0.2">
      <c r="A160" s="184">
        <f>'TABELA I'!$K$2</f>
        <v>0</v>
      </c>
      <c r="B160" s="184">
        <f>'TABELA I'!$K$1</f>
        <v>2025</v>
      </c>
      <c r="C160" s="184">
        <f>'TABELA IIa'!C244</f>
        <v>0</v>
      </c>
      <c r="D160" s="184" t="str">
        <f>'TABELA IIa'!D244</f>
        <v>Tužilac</v>
      </c>
      <c r="E160" s="184">
        <f>'TABELA IIa'!E244</f>
        <v>0</v>
      </c>
      <c r="F160" s="184" t="str">
        <f>'TABELA IIa'!F244</f>
        <v>Nije ocijenjen</v>
      </c>
      <c r="G160" s="184" t="str">
        <f>'TABELA IIa'!G245</f>
        <v>KTRZ, KTPO, KTO, KTK</v>
      </c>
      <c r="H160" s="184">
        <f>'TABELA IIa'!H245</f>
        <v>0</v>
      </c>
      <c r="I160" s="184">
        <f>'TABELA IIa'!I245</f>
        <v>0</v>
      </c>
      <c r="J160" s="184">
        <f>'TABELA IIa'!J245</f>
        <v>0</v>
      </c>
      <c r="K160" s="184">
        <f>'TABELA IIa'!K245</f>
        <v>0</v>
      </c>
      <c r="L160" s="184">
        <f>'TABELA IIa'!L245</f>
        <v>0</v>
      </c>
      <c r="M160" s="184">
        <f>'TABELA IIa'!M245</f>
        <v>0</v>
      </c>
      <c r="N160" s="184" t="e">
        <f>'TABELA IIa'!N245</f>
        <v>#REF!</v>
      </c>
      <c r="O160" s="184">
        <f>'TABELA IIa'!O245</f>
        <v>0</v>
      </c>
      <c r="P160" s="184">
        <f>'TABELA IIa'!P245</f>
        <v>0</v>
      </c>
      <c r="Q160" s="184">
        <f>'TABELA IIa'!Q245</f>
        <v>0</v>
      </c>
      <c r="R160" s="184" t="str">
        <f>'TABELA IIa'!R245</f>
        <v/>
      </c>
      <c r="S160" s="184" t="str">
        <f>'TABELA IIa'!S245</f>
        <v/>
      </c>
      <c r="T160" s="184" t="str">
        <f>'TABELA IIa'!T245</f>
        <v/>
      </c>
      <c r="U160" s="184" t="str">
        <f>'TABELA IIa'!U244</f>
        <v/>
      </c>
      <c r="V160" s="184" t="str">
        <f>'TABELA IIa'!V244</f>
        <v/>
      </c>
      <c r="W160" s="184" t="e">
        <f>'TABELA IIa'!#REF!</f>
        <v>#REF!</v>
      </c>
      <c r="X160" s="184" t="e">
        <f>'TABELA IIa'!#REF!</f>
        <v>#REF!</v>
      </c>
      <c r="Y160" s="184" t="e">
        <f>'TABELA IIa'!#REF!</f>
        <v>#REF!</v>
      </c>
      <c r="Z160" s="184" t="e">
        <f>'TABELA IIa'!#REF!</f>
        <v>#REF!</v>
      </c>
      <c r="AA160" s="184" t="e">
        <f>'TABELA IIa'!#REF!</f>
        <v>#REF!</v>
      </c>
      <c r="AB160" s="184" t="e">
        <f>'TABELA IIa'!#REF!</f>
        <v>#REF!</v>
      </c>
      <c r="AC160" s="184" t="e">
        <f>'TABELA IIa'!#REF!</f>
        <v>#REF!</v>
      </c>
      <c r="AD160" s="184" t="e">
        <f>'TABELA IIa'!#REF!</f>
        <v>#REF!</v>
      </c>
    </row>
    <row r="161" spans="1:32" s="179" customFormat="1" x14ac:dyDescent="0.2">
      <c r="A161" s="189">
        <f>'TABELA I'!$K$2</f>
        <v>0</v>
      </c>
      <c r="B161" s="189">
        <f>'TABELA I'!$K$1</f>
        <v>2025</v>
      </c>
      <c r="C161" s="189">
        <f>'TABELA IIa'!C254</f>
        <v>0</v>
      </c>
      <c r="D161" s="189" t="str">
        <f>'TABELA IIa'!D254</f>
        <v>Tužilac</v>
      </c>
      <c r="E161" s="189">
        <f>'TABELA IIa'!E254</f>
        <v>0</v>
      </c>
      <c r="F161" s="189" t="str">
        <f>'TABELA IIa'!F254</f>
        <v>Nije ocijenjen</v>
      </c>
      <c r="G161" s="189" t="str">
        <f>'TABELA IIa'!G254</f>
        <v>KT i KTM</v>
      </c>
      <c r="H161" s="189">
        <f>'TABELA IIa'!H254</f>
        <v>0</v>
      </c>
      <c r="I161" s="189">
        <f>'TABELA IIa'!I254</f>
        <v>0</v>
      </c>
      <c r="J161" s="189">
        <f>'TABELA IIa'!J254</f>
        <v>0</v>
      </c>
      <c r="K161" s="189">
        <f>'TABELA IIa'!K254</f>
        <v>0</v>
      </c>
      <c r="L161" s="189" t="str">
        <f>'TABELA IIa'!L254</f>
        <v/>
      </c>
      <c r="M161" s="189" t="str">
        <f>'TABELA IIa'!M254</f>
        <v/>
      </c>
      <c r="N161" s="189" t="str">
        <f>'TABELA IIa'!N254</f>
        <v/>
      </c>
      <c r="O161" s="189">
        <f>'TABELA IIa'!O254</f>
        <v>0</v>
      </c>
      <c r="P161" s="189">
        <f>'TABELA IIa'!P254</f>
        <v>0</v>
      </c>
      <c r="Q161" s="189">
        <f>'TABELA IIa'!Q254</f>
        <v>0</v>
      </c>
      <c r="R161" s="189" t="str">
        <f>'TABELA IIa'!R254</f>
        <v/>
      </c>
      <c r="S161" s="189" t="str">
        <f>'TABELA IIa'!S254</f>
        <v/>
      </c>
      <c r="T161" s="189" t="str">
        <f>'TABELA IIa'!T254</f>
        <v/>
      </c>
      <c r="U161" s="189" t="str">
        <f>'TABELA IIa'!U254</f>
        <v/>
      </c>
      <c r="V161" s="189" t="str">
        <f>'TABELA IIa'!V254</f>
        <v/>
      </c>
      <c r="W161" s="189" t="e">
        <f>'TABELA IIa'!#REF!</f>
        <v>#REF!</v>
      </c>
      <c r="X161" s="189" t="e">
        <f>'TABELA IIa'!#REF!</f>
        <v>#REF!</v>
      </c>
      <c r="Y161" s="189" t="e">
        <f>'TABELA IIa'!#REF!</f>
        <v>#REF!</v>
      </c>
      <c r="Z161" s="189" t="e">
        <f>'TABELA IIa'!#REF!</f>
        <v>#REF!</v>
      </c>
      <c r="AA161" s="189" t="e">
        <f>'TABELA IIa'!#REF!</f>
        <v>#REF!</v>
      </c>
      <c r="AB161" s="189" t="e">
        <f>'TABELA IIa'!#REF!</f>
        <v>#REF!</v>
      </c>
      <c r="AC161" s="189" t="e">
        <f>'TABELA IIa'!#REF!</f>
        <v>#REF!</v>
      </c>
      <c r="AD161" s="189" t="e">
        <f>'TABELA IIa'!#REF!</f>
        <v>#REF!</v>
      </c>
    </row>
    <row r="162" spans="1:32" s="179" customFormat="1" x14ac:dyDescent="0.2">
      <c r="A162" s="189">
        <f>'TABELA I'!$K$2</f>
        <v>0</v>
      </c>
      <c r="B162" s="189">
        <f>'TABELA I'!$K$1</f>
        <v>2025</v>
      </c>
      <c r="C162" s="189">
        <f>'TABELA IIa'!C254</f>
        <v>0</v>
      </c>
      <c r="D162" s="189" t="str">
        <f>'TABELA IIa'!D254</f>
        <v>Tužilac</v>
      </c>
      <c r="E162" s="189">
        <f>'TABELA IIa'!E254</f>
        <v>0</v>
      </c>
      <c r="F162" s="189" t="str">
        <f>'TABELA IIa'!F254</f>
        <v>Nije ocijenjen</v>
      </c>
      <c r="G162" s="189" t="str">
        <f>'TABELA IIa'!G255</f>
        <v>KTRZ, KTPO, KTO, KTK</v>
      </c>
      <c r="H162" s="189">
        <f>'TABELA IIa'!H255</f>
        <v>0</v>
      </c>
      <c r="I162" s="189">
        <f>'TABELA IIa'!I255</f>
        <v>0</v>
      </c>
      <c r="J162" s="189">
        <f>'TABELA IIa'!J255</f>
        <v>0</v>
      </c>
      <c r="K162" s="189">
        <f>'TABELA IIa'!K255</f>
        <v>0</v>
      </c>
      <c r="L162" s="189">
        <f>'TABELA IIa'!L255</f>
        <v>0</v>
      </c>
      <c r="M162" s="189">
        <f>'TABELA IIa'!M255</f>
        <v>0</v>
      </c>
      <c r="N162" s="189" t="e">
        <f>'TABELA IIa'!N255</f>
        <v>#REF!</v>
      </c>
      <c r="O162" s="189">
        <f>'TABELA IIa'!O255</f>
        <v>0</v>
      </c>
      <c r="P162" s="189">
        <f>'TABELA IIa'!P255</f>
        <v>0</v>
      </c>
      <c r="Q162" s="189">
        <f>'TABELA IIa'!Q255</f>
        <v>0</v>
      </c>
      <c r="R162" s="189" t="str">
        <f>'TABELA IIa'!R255</f>
        <v/>
      </c>
      <c r="S162" s="189" t="str">
        <f>'TABELA IIa'!S255</f>
        <v/>
      </c>
      <c r="T162" s="189" t="str">
        <f>'TABELA IIa'!T255</f>
        <v/>
      </c>
      <c r="U162" s="189" t="str">
        <f>'TABELA IIa'!U254</f>
        <v/>
      </c>
      <c r="V162" s="189" t="str">
        <f>'TABELA IIa'!V254</f>
        <v/>
      </c>
      <c r="W162" s="189" t="e">
        <f>'TABELA IIa'!#REF!</f>
        <v>#REF!</v>
      </c>
      <c r="X162" s="189" t="e">
        <f>'TABELA IIa'!#REF!</f>
        <v>#REF!</v>
      </c>
      <c r="Y162" s="189" t="e">
        <f>'TABELA IIa'!#REF!</f>
        <v>#REF!</v>
      </c>
      <c r="Z162" s="189" t="e">
        <f>'TABELA IIa'!#REF!</f>
        <v>#REF!</v>
      </c>
      <c r="AA162" s="189" t="e">
        <f>'TABELA IIa'!#REF!</f>
        <v>#REF!</v>
      </c>
      <c r="AB162" s="189" t="e">
        <f>'TABELA IIa'!#REF!</f>
        <v>#REF!</v>
      </c>
      <c r="AC162" s="189" t="e">
        <f>'TABELA IIa'!#REF!</f>
        <v>#REF!</v>
      </c>
      <c r="AD162" s="189" t="e">
        <f>'TABELA IIa'!#REF!</f>
        <v>#REF!</v>
      </c>
    </row>
    <row r="165" spans="1:32" x14ac:dyDescent="0.2">
      <c r="A165" s="188" t="s">
        <v>199</v>
      </c>
      <c r="H165" s="302"/>
      <c r="I165" s="302"/>
      <c r="J165" s="302"/>
      <c r="K165" s="302"/>
      <c r="L165" s="302"/>
      <c r="M165" s="302"/>
      <c r="N165" s="302"/>
      <c r="O165" s="302"/>
      <c r="P165" s="302"/>
      <c r="Q165" s="302"/>
      <c r="R165" s="302"/>
      <c r="S165" s="302"/>
      <c r="T165" s="302"/>
    </row>
    <row r="167" spans="1:32" s="179" customFormat="1" ht="29.25" customHeight="1" x14ac:dyDescent="0.2">
      <c r="A167" s="248" t="s">
        <v>130</v>
      </c>
      <c r="B167" s="248" t="s">
        <v>131</v>
      </c>
      <c r="C167" s="248" t="s">
        <v>160</v>
      </c>
      <c r="D167" s="248" t="s">
        <v>149</v>
      </c>
      <c r="E167" s="248" t="s">
        <v>161</v>
      </c>
      <c r="F167" s="248" t="s">
        <v>150</v>
      </c>
      <c r="G167" s="247" t="s">
        <v>132</v>
      </c>
      <c r="H167" s="247" t="s">
        <v>133</v>
      </c>
      <c r="I167" s="247" t="s">
        <v>134</v>
      </c>
      <c r="J167" s="247" t="s">
        <v>135</v>
      </c>
      <c r="K167" s="247" t="s">
        <v>136</v>
      </c>
      <c r="L167" s="247" t="s">
        <v>137</v>
      </c>
      <c r="M167" s="247" t="s">
        <v>138</v>
      </c>
      <c r="N167" s="247" t="s">
        <v>139</v>
      </c>
      <c r="O167" s="247" t="s">
        <v>140</v>
      </c>
      <c r="P167" s="247" t="s">
        <v>141</v>
      </c>
      <c r="Q167" s="247" t="s">
        <v>142</v>
      </c>
      <c r="R167" s="248" t="s">
        <v>151</v>
      </c>
      <c r="S167" s="249" t="s">
        <v>152</v>
      </c>
      <c r="T167" s="249" t="s">
        <v>153</v>
      </c>
      <c r="U167" s="249" t="s">
        <v>154</v>
      </c>
      <c r="V167" s="247" t="s">
        <v>143</v>
      </c>
      <c r="W167" s="247" t="s">
        <v>144</v>
      </c>
      <c r="X167" s="250" t="s">
        <v>145</v>
      </c>
      <c r="Y167" s="247" t="s">
        <v>146</v>
      </c>
      <c r="Z167" s="247" t="s">
        <v>155</v>
      </c>
      <c r="AA167" s="249" t="s">
        <v>156</v>
      </c>
      <c r="AB167" s="249" t="s">
        <v>157</v>
      </c>
      <c r="AC167" s="249" t="s">
        <v>158</v>
      </c>
      <c r="AD167" s="249" t="s">
        <v>159</v>
      </c>
    </row>
    <row r="168" spans="1:32" x14ac:dyDescent="0.2">
      <c r="A168" s="184">
        <f>'TABELA I'!$K$2</f>
        <v>0</v>
      </c>
      <c r="B168" s="184">
        <f>'TABELA I'!$K$1</f>
        <v>2025</v>
      </c>
      <c r="C168" s="184">
        <f>'TABELA IIa'!C266</f>
        <v>0</v>
      </c>
      <c r="D168" s="184">
        <f>'TABELA IIa'!D266</f>
        <v>0</v>
      </c>
      <c r="E168" s="184">
        <f>'TABELA IIa'!E266</f>
        <v>0</v>
      </c>
      <c r="F168" s="184" t="str">
        <f>'TABELA IIa'!F266</f>
        <v>Nije ocijenjen</v>
      </c>
      <c r="G168" s="184" t="str">
        <f>'TABELA IIa'!G266</f>
        <v>KT i KTM</v>
      </c>
      <c r="H168" s="184">
        <f>'TABELA IIa'!H266</f>
        <v>0</v>
      </c>
      <c r="I168" s="184">
        <f>'TABELA IIa'!I266</f>
        <v>0</v>
      </c>
      <c r="J168" s="184">
        <f>'TABELA IIa'!J266</f>
        <v>0</v>
      </c>
      <c r="K168" s="184">
        <f>'TABELA IIa'!K266</f>
        <v>0</v>
      </c>
      <c r="L168" s="184" t="str">
        <f>'TABELA IIa'!L266</f>
        <v/>
      </c>
      <c r="M168" s="184" t="str">
        <f>'TABELA IIa'!M266</f>
        <v/>
      </c>
      <c r="N168" s="184" t="str">
        <f>'TABELA IIa'!N266</f>
        <v/>
      </c>
      <c r="O168" s="184">
        <f>'TABELA IIa'!O266</f>
        <v>0</v>
      </c>
      <c r="P168" s="184">
        <f>'TABELA IIa'!P266</f>
        <v>0</v>
      </c>
      <c r="Q168" s="184">
        <f>'TABELA IIa'!Q266</f>
        <v>0</v>
      </c>
      <c r="R168" s="184" t="str">
        <f>'TABELA IIa'!R266</f>
        <v/>
      </c>
      <c r="S168" s="184" t="str">
        <f>'TABELA IIa'!S266</f>
        <v/>
      </c>
      <c r="T168" s="184" t="str">
        <f>'TABELA IIa'!T266</f>
        <v/>
      </c>
      <c r="U168" s="184" t="str">
        <f>'TABELA IIa'!U266</f>
        <v/>
      </c>
      <c r="V168" s="184" t="str">
        <f>'TABELA IIa'!V266</f>
        <v/>
      </c>
      <c r="W168" s="184" t="e">
        <f>'TABELA IIa'!#REF!</f>
        <v>#REF!</v>
      </c>
      <c r="X168" s="184" t="e">
        <f>'TABELA IIa'!#REF!</f>
        <v>#REF!</v>
      </c>
      <c r="Y168" s="184" t="e">
        <f>'TABELA IIa'!#REF!</f>
        <v>#REF!</v>
      </c>
      <c r="Z168" s="184" t="e">
        <f>'TABELA IIa'!#REF!</f>
        <v>#REF!</v>
      </c>
      <c r="AA168" s="184" t="e">
        <f>'TABELA IIa'!#REF!</f>
        <v>#REF!</v>
      </c>
      <c r="AB168" s="184" t="e">
        <f>'TABELA IIa'!#REF!</f>
        <v>#REF!</v>
      </c>
      <c r="AC168" s="184" t="e">
        <f>'TABELA IIa'!#REF!</f>
        <v>#REF!</v>
      </c>
      <c r="AD168" s="184" t="e">
        <f>'TABELA IIa'!#REF!</f>
        <v>#REF!</v>
      </c>
    </row>
    <row r="169" spans="1:32" x14ac:dyDescent="0.2">
      <c r="A169" s="184">
        <f>'TABELA I'!$K$2</f>
        <v>0</v>
      </c>
      <c r="B169" s="184">
        <f>'TABELA I'!$K$1</f>
        <v>2025</v>
      </c>
      <c r="C169" s="184">
        <f>'TABELA IIa'!C266</f>
        <v>0</v>
      </c>
      <c r="D169" s="184">
        <f>'TABELA IIa'!D266</f>
        <v>0</v>
      </c>
      <c r="E169" s="184">
        <f>'TABELA IIa'!E266</f>
        <v>0</v>
      </c>
      <c r="F169" s="184" t="str">
        <f>'TABELA IIa'!F266</f>
        <v>Nije ocijenjen</v>
      </c>
      <c r="G169" s="184" t="str">
        <f>'TABELA IIa'!G267</f>
        <v>KTRZ, KTPO, KTO, KTK</v>
      </c>
      <c r="H169" s="184">
        <f>'TABELA IIa'!H267</f>
        <v>0</v>
      </c>
      <c r="I169" s="184">
        <f>'TABELA IIa'!I267</f>
        <v>0</v>
      </c>
      <c r="J169" s="184">
        <f>'TABELA IIa'!J267</f>
        <v>0</v>
      </c>
      <c r="K169" s="184">
        <f>'TABELA IIa'!K267</f>
        <v>0</v>
      </c>
      <c r="L169" s="184">
        <f>'TABELA IIa'!L267</f>
        <v>0</v>
      </c>
      <c r="M169" s="184">
        <f>'TABELA IIa'!M267</f>
        <v>0</v>
      </c>
      <c r="N169" s="184" t="e">
        <f>'TABELA IIa'!N267</f>
        <v>#REF!</v>
      </c>
      <c r="O169" s="184">
        <f>'TABELA IIa'!O267</f>
        <v>0</v>
      </c>
      <c r="P169" s="184">
        <f>'TABELA IIa'!P267</f>
        <v>0</v>
      </c>
      <c r="Q169" s="184">
        <f>'TABELA IIa'!Q267</f>
        <v>0</v>
      </c>
      <c r="R169" s="184" t="str">
        <f>'TABELA IIa'!R267</f>
        <v/>
      </c>
      <c r="S169" s="184" t="str">
        <f>'TABELA IIa'!S267</f>
        <v/>
      </c>
      <c r="T169" s="184" t="str">
        <f>'TABELA IIa'!T267</f>
        <v/>
      </c>
      <c r="U169" s="184" t="str">
        <f>'TABELA IIa'!U266</f>
        <v/>
      </c>
      <c r="V169" s="184" t="str">
        <f>'TABELA IIa'!V266</f>
        <v/>
      </c>
      <c r="W169" s="184" t="e">
        <f>'TABELA IIa'!#REF!</f>
        <v>#REF!</v>
      </c>
      <c r="X169" s="184" t="e">
        <f>'TABELA IIa'!#REF!</f>
        <v>#REF!</v>
      </c>
      <c r="Y169" s="184" t="e">
        <f>'TABELA IIa'!#REF!</f>
        <v>#REF!</v>
      </c>
      <c r="Z169" s="184" t="e">
        <f>'TABELA IIa'!#REF!</f>
        <v>#REF!</v>
      </c>
      <c r="AA169" s="184" t="e">
        <f>'TABELA IIa'!#REF!</f>
        <v>#REF!</v>
      </c>
      <c r="AB169" s="184" t="e">
        <f>'TABELA IIa'!#REF!</f>
        <v>#REF!</v>
      </c>
      <c r="AC169" s="184" t="e">
        <f>'TABELA IIa'!#REF!</f>
        <v>#REF!</v>
      </c>
      <c r="AD169" s="184" t="e">
        <f>'TABELA IIa'!#REF!</f>
        <v>#REF!</v>
      </c>
    </row>
    <row r="170" spans="1:32" x14ac:dyDescent="0.2">
      <c r="A170" s="189">
        <f>'TABELA I'!$K$2</f>
        <v>0</v>
      </c>
      <c r="B170" s="189">
        <f>'TABELA I'!$K$1</f>
        <v>2025</v>
      </c>
      <c r="C170" s="189">
        <f>'TABELA IIa'!C268</f>
        <v>0</v>
      </c>
      <c r="D170" s="189">
        <f>'TABELA IIa'!D268</f>
        <v>0</v>
      </c>
      <c r="E170" s="189">
        <f>'TABELA IIa'!E268</f>
        <v>0</v>
      </c>
      <c r="F170" s="189" t="str">
        <f>'TABELA IIa'!F268</f>
        <v>Nije ocijenjen</v>
      </c>
      <c r="G170" s="189" t="str">
        <f>'TABELA IIa'!G268</f>
        <v>KT i KTM</v>
      </c>
      <c r="H170" s="189">
        <f>'TABELA IIa'!H268</f>
        <v>0</v>
      </c>
      <c r="I170" s="189">
        <f>'TABELA IIa'!I268</f>
        <v>0</v>
      </c>
      <c r="J170" s="189">
        <f>'TABELA IIa'!J268</f>
        <v>0</v>
      </c>
      <c r="K170" s="189">
        <f>'TABELA IIa'!K268</f>
        <v>0</v>
      </c>
      <c r="L170" s="189" t="str">
        <f>'TABELA IIa'!L268</f>
        <v/>
      </c>
      <c r="M170" s="189" t="str">
        <f>'TABELA IIa'!M268</f>
        <v/>
      </c>
      <c r="N170" s="189" t="str">
        <f>'TABELA IIa'!N268</f>
        <v/>
      </c>
      <c r="O170" s="189">
        <f>'TABELA IIa'!O268</f>
        <v>0</v>
      </c>
      <c r="P170" s="189">
        <f>'TABELA IIa'!P268</f>
        <v>0</v>
      </c>
      <c r="Q170" s="189">
        <f>'TABELA IIa'!Q268</f>
        <v>0</v>
      </c>
      <c r="R170" s="189" t="str">
        <f>'TABELA IIa'!R268</f>
        <v/>
      </c>
      <c r="S170" s="189" t="str">
        <f>'TABELA IIa'!S268</f>
        <v/>
      </c>
      <c r="T170" s="189" t="str">
        <f>'TABELA IIa'!T268</f>
        <v/>
      </c>
      <c r="U170" s="189" t="str">
        <f>'TABELA IIa'!U268</f>
        <v/>
      </c>
      <c r="V170" s="189" t="str">
        <f>'TABELA IIa'!V268</f>
        <v/>
      </c>
      <c r="W170" s="189" t="e">
        <f>'TABELA IIa'!#REF!</f>
        <v>#REF!</v>
      </c>
      <c r="X170" s="189" t="e">
        <f>'TABELA IIa'!#REF!</f>
        <v>#REF!</v>
      </c>
      <c r="Y170" s="189" t="e">
        <f>'TABELA IIa'!#REF!</f>
        <v>#REF!</v>
      </c>
      <c r="Z170" s="189" t="e">
        <f>'TABELA IIa'!#REF!</f>
        <v>#REF!</v>
      </c>
      <c r="AA170" s="189" t="e">
        <f>'TABELA IIa'!#REF!</f>
        <v>#REF!</v>
      </c>
      <c r="AB170" s="189" t="e">
        <f>'TABELA IIa'!#REF!</f>
        <v>#REF!</v>
      </c>
      <c r="AC170" s="189" t="e">
        <f>'TABELA IIa'!#REF!</f>
        <v>#REF!</v>
      </c>
      <c r="AD170" s="189" t="e">
        <f>'TABELA IIa'!#REF!</f>
        <v>#REF!</v>
      </c>
      <c r="AF170" s="179"/>
    </row>
    <row r="171" spans="1:32" x14ac:dyDescent="0.2">
      <c r="A171" s="189">
        <f>'TABELA I'!$K$2</f>
        <v>0</v>
      </c>
      <c r="B171" s="189">
        <f>'TABELA I'!$K$1</f>
        <v>2025</v>
      </c>
      <c r="C171" s="189">
        <f>'TABELA IIa'!C268</f>
        <v>0</v>
      </c>
      <c r="D171" s="189">
        <f>'TABELA IIa'!D268</f>
        <v>0</v>
      </c>
      <c r="E171" s="189">
        <f>'TABELA IIa'!E268</f>
        <v>0</v>
      </c>
      <c r="F171" s="189" t="str">
        <f>'TABELA IIa'!F268</f>
        <v>Nije ocijenjen</v>
      </c>
      <c r="G171" s="189" t="str">
        <f>'TABELA IIa'!G269</f>
        <v>KTRZ, KTPO, KTO, KTK</v>
      </c>
      <c r="H171" s="189">
        <f>'TABELA IIa'!H269</f>
        <v>0</v>
      </c>
      <c r="I171" s="189">
        <f>'TABELA IIa'!I269</f>
        <v>0</v>
      </c>
      <c r="J171" s="189">
        <f>'TABELA IIa'!J269</f>
        <v>0</v>
      </c>
      <c r="K171" s="189">
        <f>'TABELA IIa'!K269</f>
        <v>0</v>
      </c>
      <c r="L171" s="189">
        <f>'TABELA IIa'!L269</f>
        <v>0</v>
      </c>
      <c r="M171" s="189">
        <f>'TABELA IIa'!M269</f>
        <v>0</v>
      </c>
      <c r="N171" s="189" t="e">
        <f>'TABELA IIa'!N269</f>
        <v>#REF!</v>
      </c>
      <c r="O171" s="189">
        <f>'TABELA IIa'!O269</f>
        <v>0</v>
      </c>
      <c r="P171" s="189">
        <f>'TABELA IIa'!P269</f>
        <v>0</v>
      </c>
      <c r="Q171" s="189">
        <f>'TABELA IIa'!Q269</f>
        <v>0</v>
      </c>
      <c r="R171" s="189" t="str">
        <f>'TABELA IIa'!R269</f>
        <v/>
      </c>
      <c r="S171" s="189" t="str">
        <f>'TABELA IIa'!S269</f>
        <v/>
      </c>
      <c r="T171" s="189" t="str">
        <f>'TABELA IIa'!T269</f>
        <v/>
      </c>
      <c r="U171" s="189" t="str">
        <f>'TABELA IIa'!U268</f>
        <v/>
      </c>
      <c r="V171" s="189" t="str">
        <f>'TABELA IIa'!V268</f>
        <v/>
      </c>
      <c r="W171" s="189" t="e">
        <f>'TABELA IIa'!#REF!</f>
        <v>#REF!</v>
      </c>
      <c r="X171" s="189" t="e">
        <f>'TABELA IIa'!#REF!</f>
        <v>#REF!</v>
      </c>
      <c r="Y171" s="189" t="e">
        <f>'TABELA IIa'!#REF!</f>
        <v>#REF!</v>
      </c>
      <c r="Z171" s="189" t="e">
        <f>'TABELA IIa'!#REF!</f>
        <v>#REF!</v>
      </c>
      <c r="AA171" s="189" t="e">
        <f>'TABELA IIa'!#REF!</f>
        <v>#REF!</v>
      </c>
      <c r="AB171" s="189" t="e">
        <f>'TABELA IIa'!#REF!</f>
        <v>#REF!</v>
      </c>
      <c r="AC171" s="189" t="e">
        <f>'TABELA IIa'!#REF!</f>
        <v>#REF!</v>
      </c>
      <c r="AD171" s="189" t="e">
        <f>'TABELA IIa'!#REF!</f>
        <v>#REF!</v>
      </c>
      <c r="AF171" s="179"/>
    </row>
    <row r="172" spans="1:32" x14ac:dyDescent="0.2">
      <c r="A172" s="184">
        <f>'TABELA I'!$K$2</f>
        <v>0</v>
      </c>
      <c r="B172" s="184">
        <f>'TABELA I'!$K$1</f>
        <v>2025</v>
      </c>
      <c r="C172" s="184">
        <f>'TABELA IIa'!C270</f>
        <v>0</v>
      </c>
      <c r="D172" s="184">
        <f>'TABELA IIa'!D270</f>
        <v>0</v>
      </c>
      <c r="E172" s="184">
        <f>'TABELA IIa'!E270</f>
        <v>0</v>
      </c>
      <c r="F172" s="184" t="str">
        <f>'TABELA IIa'!F270</f>
        <v>Nije ocijenjen</v>
      </c>
      <c r="G172" s="184" t="str">
        <f>'TABELA IIa'!G270</f>
        <v>KT i KTM</v>
      </c>
      <c r="H172" s="184">
        <f>'TABELA IIa'!H270</f>
        <v>0</v>
      </c>
      <c r="I172" s="184">
        <f>'TABELA IIa'!I270</f>
        <v>0</v>
      </c>
      <c r="J172" s="184">
        <f>'TABELA IIa'!J270</f>
        <v>0</v>
      </c>
      <c r="K172" s="184">
        <f>'TABELA IIa'!K270</f>
        <v>0</v>
      </c>
      <c r="L172" s="184" t="str">
        <f>'TABELA IIa'!L270</f>
        <v/>
      </c>
      <c r="M172" s="184" t="str">
        <f>'TABELA IIa'!M270</f>
        <v/>
      </c>
      <c r="N172" s="184" t="str">
        <f>'TABELA IIa'!N270</f>
        <v/>
      </c>
      <c r="O172" s="184">
        <f>'TABELA IIa'!O270</f>
        <v>0</v>
      </c>
      <c r="P172" s="184">
        <f>'TABELA IIa'!P270</f>
        <v>0</v>
      </c>
      <c r="Q172" s="184">
        <f>'TABELA IIa'!Q270</f>
        <v>0</v>
      </c>
      <c r="R172" s="184" t="str">
        <f>'TABELA IIa'!R270</f>
        <v/>
      </c>
      <c r="S172" s="184" t="str">
        <f>'TABELA IIa'!S270</f>
        <v/>
      </c>
      <c r="T172" s="184" t="str">
        <f>'TABELA IIa'!T270</f>
        <v/>
      </c>
      <c r="U172" s="184" t="str">
        <f>'TABELA IIa'!U270</f>
        <v/>
      </c>
      <c r="V172" s="184" t="str">
        <f>'TABELA IIa'!V270</f>
        <v/>
      </c>
      <c r="W172" s="184" t="e">
        <f>'TABELA IIa'!#REF!</f>
        <v>#REF!</v>
      </c>
      <c r="X172" s="184" t="e">
        <f>'TABELA IIa'!#REF!</f>
        <v>#REF!</v>
      </c>
      <c r="Y172" s="184" t="e">
        <f>'TABELA IIa'!#REF!</f>
        <v>#REF!</v>
      </c>
      <c r="Z172" s="184" t="e">
        <f>'TABELA IIa'!#REF!</f>
        <v>#REF!</v>
      </c>
      <c r="AA172" s="184" t="e">
        <f>'TABELA IIa'!#REF!</f>
        <v>#REF!</v>
      </c>
      <c r="AB172" s="184" t="e">
        <f>'TABELA IIa'!#REF!</f>
        <v>#REF!</v>
      </c>
      <c r="AC172" s="184" t="e">
        <f>'TABELA IIa'!#REF!</f>
        <v>#REF!</v>
      </c>
      <c r="AD172" s="184" t="e">
        <f>'TABELA IIa'!#REF!</f>
        <v>#REF!</v>
      </c>
      <c r="AF172" s="179"/>
    </row>
    <row r="173" spans="1:32" x14ac:dyDescent="0.2">
      <c r="A173" s="184">
        <f>'TABELA I'!$K$2</f>
        <v>0</v>
      </c>
      <c r="B173" s="184">
        <f>'TABELA I'!$K$1</f>
        <v>2025</v>
      </c>
      <c r="C173" s="184">
        <f>'TABELA IIa'!C270</f>
        <v>0</v>
      </c>
      <c r="D173" s="184">
        <f>'TABELA IIa'!D270</f>
        <v>0</v>
      </c>
      <c r="E173" s="184">
        <f>'TABELA IIa'!E270</f>
        <v>0</v>
      </c>
      <c r="F173" s="184" t="str">
        <f>'TABELA IIa'!F270</f>
        <v>Nije ocijenjen</v>
      </c>
      <c r="G173" s="184" t="str">
        <f>'TABELA IIa'!G271</f>
        <v>KTRZ, KTPO, KTO, KTK</v>
      </c>
      <c r="H173" s="184">
        <f>'TABELA IIa'!H271</f>
        <v>0</v>
      </c>
      <c r="I173" s="184">
        <f>'TABELA IIa'!I271</f>
        <v>0</v>
      </c>
      <c r="J173" s="184">
        <f>'TABELA IIa'!J271</f>
        <v>0</v>
      </c>
      <c r="K173" s="184">
        <f>'TABELA IIa'!K271</f>
        <v>0</v>
      </c>
      <c r="L173" s="184">
        <f>'TABELA IIa'!L271</f>
        <v>0</v>
      </c>
      <c r="M173" s="184">
        <f>'TABELA IIa'!M271</f>
        <v>0</v>
      </c>
      <c r="N173" s="184" t="e">
        <f>'TABELA IIa'!N271</f>
        <v>#REF!</v>
      </c>
      <c r="O173" s="184">
        <f>'TABELA IIa'!O271</f>
        <v>0</v>
      </c>
      <c r="P173" s="184">
        <f>'TABELA IIa'!P271</f>
        <v>0</v>
      </c>
      <c r="Q173" s="184">
        <f>'TABELA IIa'!Q271</f>
        <v>0</v>
      </c>
      <c r="R173" s="184" t="str">
        <f>'TABELA IIa'!R271</f>
        <v/>
      </c>
      <c r="S173" s="184" t="str">
        <f>'TABELA IIa'!S271</f>
        <v/>
      </c>
      <c r="T173" s="184" t="str">
        <f>'TABELA IIa'!T271</f>
        <v/>
      </c>
      <c r="U173" s="184" t="str">
        <f>'TABELA IIa'!U270</f>
        <v/>
      </c>
      <c r="V173" s="184" t="str">
        <f>'TABELA IIa'!V270</f>
        <v/>
      </c>
      <c r="W173" s="184" t="e">
        <f>'TABELA IIa'!#REF!</f>
        <v>#REF!</v>
      </c>
      <c r="X173" s="184" t="e">
        <f>'TABELA IIa'!#REF!</f>
        <v>#REF!</v>
      </c>
      <c r="Y173" s="184" t="e">
        <f>'TABELA IIa'!#REF!</f>
        <v>#REF!</v>
      </c>
      <c r="Z173" s="184" t="e">
        <f>'TABELA IIa'!#REF!</f>
        <v>#REF!</v>
      </c>
      <c r="AA173" s="184" t="e">
        <f>'TABELA IIa'!#REF!</f>
        <v>#REF!</v>
      </c>
      <c r="AB173" s="184" t="e">
        <f>'TABELA IIa'!#REF!</f>
        <v>#REF!</v>
      </c>
      <c r="AC173" s="184" t="e">
        <f>'TABELA IIa'!#REF!</f>
        <v>#REF!</v>
      </c>
      <c r="AD173" s="184" t="e">
        <f>'TABELA IIa'!#REF!</f>
        <v>#REF!</v>
      </c>
      <c r="AF173" s="179"/>
    </row>
    <row r="174" spans="1:32" x14ac:dyDescent="0.2">
      <c r="A174" s="189">
        <f>'TABELA I'!$K$2</f>
        <v>0</v>
      </c>
      <c r="B174" s="189">
        <f>'TABELA I'!$K$1</f>
        <v>2025</v>
      </c>
      <c r="C174" s="189">
        <f>'TABELA IIa'!C272</f>
        <v>0</v>
      </c>
      <c r="D174" s="189">
        <f>'TABELA IIa'!D272</f>
        <v>0</v>
      </c>
      <c r="E174" s="189">
        <f>'TABELA IIa'!E272</f>
        <v>0</v>
      </c>
      <c r="F174" s="189" t="str">
        <f>'TABELA IIa'!F272</f>
        <v>Nije ocijenjen</v>
      </c>
      <c r="G174" s="189" t="str">
        <f>'TABELA IIa'!G272</f>
        <v>KT i KTM</v>
      </c>
      <c r="H174" s="189">
        <f>'TABELA IIa'!H272</f>
        <v>0</v>
      </c>
      <c r="I174" s="189">
        <f>'TABELA IIa'!I272</f>
        <v>0</v>
      </c>
      <c r="J174" s="189">
        <f>'TABELA IIa'!J272</f>
        <v>0</v>
      </c>
      <c r="K174" s="189">
        <f>'TABELA IIa'!K272</f>
        <v>0</v>
      </c>
      <c r="L174" s="189" t="str">
        <f>'TABELA IIa'!L272</f>
        <v/>
      </c>
      <c r="M174" s="189" t="str">
        <f>'TABELA IIa'!M272</f>
        <v/>
      </c>
      <c r="N174" s="189" t="str">
        <f>'TABELA IIa'!N272</f>
        <v/>
      </c>
      <c r="O174" s="189">
        <f>'TABELA IIa'!O272</f>
        <v>0</v>
      </c>
      <c r="P174" s="189">
        <f>'TABELA IIa'!P272</f>
        <v>0</v>
      </c>
      <c r="Q174" s="189">
        <f>'TABELA IIa'!Q272</f>
        <v>0</v>
      </c>
      <c r="R174" s="189" t="str">
        <f>'TABELA IIa'!R272</f>
        <v/>
      </c>
      <c r="S174" s="189" t="str">
        <f>'TABELA IIa'!S272</f>
        <v/>
      </c>
      <c r="T174" s="189" t="str">
        <f>'TABELA IIa'!T272</f>
        <v/>
      </c>
      <c r="U174" s="189" t="str">
        <f>'TABELA IIa'!U272</f>
        <v/>
      </c>
      <c r="V174" s="189" t="str">
        <f>'TABELA IIa'!V272</f>
        <v/>
      </c>
      <c r="W174" s="189" t="e">
        <f>'TABELA IIa'!#REF!</f>
        <v>#REF!</v>
      </c>
      <c r="X174" s="189" t="e">
        <f>'TABELA IIa'!#REF!</f>
        <v>#REF!</v>
      </c>
      <c r="Y174" s="189" t="e">
        <f>'TABELA IIa'!#REF!</f>
        <v>#REF!</v>
      </c>
      <c r="Z174" s="189" t="e">
        <f>'TABELA IIa'!#REF!</f>
        <v>#REF!</v>
      </c>
      <c r="AA174" s="189" t="e">
        <f>'TABELA IIa'!#REF!</f>
        <v>#REF!</v>
      </c>
      <c r="AB174" s="189" t="e">
        <f>'TABELA IIa'!#REF!</f>
        <v>#REF!</v>
      </c>
      <c r="AC174" s="189" t="e">
        <f>'TABELA IIa'!#REF!</f>
        <v>#REF!</v>
      </c>
      <c r="AD174" s="189" t="e">
        <f>'TABELA IIa'!#REF!</f>
        <v>#REF!</v>
      </c>
      <c r="AF174" s="179"/>
    </row>
    <row r="175" spans="1:32" x14ac:dyDescent="0.2">
      <c r="A175" s="189">
        <f>'TABELA I'!$K$2</f>
        <v>0</v>
      </c>
      <c r="B175" s="189">
        <f>'TABELA I'!$K$1</f>
        <v>2025</v>
      </c>
      <c r="C175" s="189">
        <f>'TABELA IIa'!C272</f>
        <v>0</v>
      </c>
      <c r="D175" s="189">
        <f>'TABELA IIa'!D272</f>
        <v>0</v>
      </c>
      <c r="E175" s="189">
        <f>'TABELA IIa'!E272</f>
        <v>0</v>
      </c>
      <c r="F175" s="189" t="str">
        <f>'TABELA IIa'!F272</f>
        <v>Nije ocijenjen</v>
      </c>
      <c r="G175" s="189" t="str">
        <f>'TABELA IIa'!G273</f>
        <v>KTRZ, KTPO, KTO, KTK</v>
      </c>
      <c r="H175" s="189">
        <f>'TABELA IIa'!H273</f>
        <v>0</v>
      </c>
      <c r="I175" s="189">
        <f>'TABELA IIa'!I273</f>
        <v>0</v>
      </c>
      <c r="J175" s="189">
        <f>'TABELA IIa'!J273</f>
        <v>0</v>
      </c>
      <c r="K175" s="189">
        <f>'TABELA IIa'!K273</f>
        <v>0</v>
      </c>
      <c r="L175" s="189">
        <f>'TABELA IIa'!L273</f>
        <v>0</v>
      </c>
      <c r="M175" s="189">
        <f>'TABELA IIa'!M273</f>
        <v>0</v>
      </c>
      <c r="N175" s="189" t="e">
        <f>'TABELA IIa'!N273</f>
        <v>#REF!</v>
      </c>
      <c r="O175" s="189">
        <f>'TABELA IIa'!O273</f>
        <v>0</v>
      </c>
      <c r="P175" s="189">
        <f>'TABELA IIa'!P273</f>
        <v>0</v>
      </c>
      <c r="Q175" s="189">
        <f>'TABELA IIa'!Q273</f>
        <v>0</v>
      </c>
      <c r="R175" s="189" t="str">
        <f>'TABELA IIa'!R273</f>
        <v/>
      </c>
      <c r="S175" s="189" t="str">
        <f>'TABELA IIa'!S273</f>
        <v/>
      </c>
      <c r="T175" s="189" t="str">
        <f>'TABELA IIa'!T273</f>
        <v/>
      </c>
      <c r="U175" s="189" t="str">
        <f>'TABELA IIa'!U272</f>
        <v/>
      </c>
      <c r="V175" s="189" t="str">
        <f>'TABELA IIa'!V272</f>
        <v/>
      </c>
      <c r="W175" s="189" t="e">
        <f>'TABELA IIa'!#REF!</f>
        <v>#REF!</v>
      </c>
      <c r="X175" s="189" t="e">
        <f>'TABELA IIa'!#REF!</f>
        <v>#REF!</v>
      </c>
      <c r="Y175" s="189" t="e">
        <f>'TABELA IIa'!#REF!</f>
        <v>#REF!</v>
      </c>
      <c r="Z175" s="189" t="e">
        <f>'TABELA IIa'!#REF!</f>
        <v>#REF!</v>
      </c>
      <c r="AA175" s="189" t="e">
        <f>'TABELA IIa'!#REF!</f>
        <v>#REF!</v>
      </c>
      <c r="AB175" s="189" t="e">
        <f>'TABELA IIa'!#REF!</f>
        <v>#REF!</v>
      </c>
      <c r="AC175" s="189" t="e">
        <f>'TABELA IIa'!#REF!</f>
        <v>#REF!</v>
      </c>
      <c r="AD175" s="189" t="e">
        <f>'TABELA IIa'!#REF!</f>
        <v>#REF!</v>
      </c>
      <c r="AF175" s="179"/>
    </row>
    <row r="176" spans="1:32" x14ac:dyDescent="0.2">
      <c r="A176" s="184">
        <f>'TABELA I'!$K$2</f>
        <v>0</v>
      </c>
      <c r="B176" s="184">
        <f>'TABELA I'!$K$1</f>
        <v>2025</v>
      </c>
      <c r="C176" s="184">
        <f>'TABELA IIa'!C274</f>
        <v>0</v>
      </c>
      <c r="D176" s="184">
        <f>'TABELA IIa'!D274</f>
        <v>0</v>
      </c>
      <c r="E176" s="184">
        <f>'TABELA IIa'!E274</f>
        <v>0</v>
      </c>
      <c r="F176" s="184" t="str">
        <f>'TABELA IIa'!F274</f>
        <v>Nije ocijenjen</v>
      </c>
      <c r="G176" s="184" t="str">
        <f>'TABELA IIa'!G274</f>
        <v>KT i KTM</v>
      </c>
      <c r="H176" s="184">
        <f>'TABELA IIa'!H274</f>
        <v>0</v>
      </c>
      <c r="I176" s="184">
        <f>'TABELA IIa'!I274</f>
        <v>0</v>
      </c>
      <c r="J176" s="184">
        <f>'TABELA IIa'!J274</f>
        <v>0</v>
      </c>
      <c r="K176" s="184">
        <f>'TABELA IIa'!K274</f>
        <v>0</v>
      </c>
      <c r="L176" s="184" t="str">
        <f>'TABELA IIa'!L274</f>
        <v/>
      </c>
      <c r="M176" s="184" t="str">
        <f>'TABELA IIa'!M274</f>
        <v/>
      </c>
      <c r="N176" s="184" t="str">
        <f>'TABELA IIa'!N274</f>
        <v/>
      </c>
      <c r="O176" s="184">
        <f>'TABELA IIa'!O274</f>
        <v>0</v>
      </c>
      <c r="P176" s="184">
        <f>'TABELA IIa'!P274</f>
        <v>0</v>
      </c>
      <c r="Q176" s="184">
        <f>'TABELA IIa'!Q274</f>
        <v>0</v>
      </c>
      <c r="R176" s="184" t="str">
        <f>'TABELA IIa'!R274</f>
        <v/>
      </c>
      <c r="S176" s="184" t="str">
        <f>'TABELA IIa'!S274</f>
        <v/>
      </c>
      <c r="T176" s="184" t="str">
        <f>'TABELA IIa'!T274</f>
        <v/>
      </c>
      <c r="U176" s="184" t="str">
        <f>'TABELA IIa'!U274</f>
        <v/>
      </c>
      <c r="V176" s="184" t="str">
        <f>'TABELA IIa'!V274</f>
        <v/>
      </c>
      <c r="W176" s="184" t="e">
        <f>'TABELA IIa'!#REF!</f>
        <v>#REF!</v>
      </c>
      <c r="X176" s="184" t="e">
        <f>'TABELA IIa'!#REF!</f>
        <v>#REF!</v>
      </c>
      <c r="Y176" s="184" t="e">
        <f>'TABELA IIa'!#REF!</f>
        <v>#REF!</v>
      </c>
      <c r="Z176" s="184" t="e">
        <f>'TABELA IIa'!#REF!</f>
        <v>#REF!</v>
      </c>
      <c r="AA176" s="184" t="e">
        <f>'TABELA IIa'!#REF!</f>
        <v>#REF!</v>
      </c>
      <c r="AB176" s="184" t="e">
        <f>'TABELA IIa'!#REF!</f>
        <v>#REF!</v>
      </c>
      <c r="AC176" s="184" t="e">
        <f>'TABELA IIa'!#REF!</f>
        <v>#REF!</v>
      </c>
      <c r="AD176" s="184" t="e">
        <f>'TABELA IIa'!#REF!</f>
        <v>#REF!</v>
      </c>
      <c r="AF176" s="179"/>
    </row>
    <row r="177" spans="1:32" x14ac:dyDescent="0.2">
      <c r="A177" s="184">
        <f>'TABELA I'!$K$2</f>
        <v>0</v>
      </c>
      <c r="B177" s="184">
        <f>'TABELA I'!$K$1</f>
        <v>2025</v>
      </c>
      <c r="C177" s="184">
        <f>'TABELA IIa'!C274</f>
        <v>0</v>
      </c>
      <c r="D177" s="184">
        <f>'TABELA IIa'!D274</f>
        <v>0</v>
      </c>
      <c r="E177" s="184">
        <f>'TABELA IIa'!E274</f>
        <v>0</v>
      </c>
      <c r="F177" s="184" t="str">
        <f>'TABELA IIa'!F274</f>
        <v>Nije ocijenjen</v>
      </c>
      <c r="G177" s="184" t="str">
        <f>'TABELA IIa'!G275</f>
        <v>KTRZ, KTPO, KTO, KTK</v>
      </c>
      <c r="H177" s="184">
        <f>'TABELA IIa'!H275</f>
        <v>0</v>
      </c>
      <c r="I177" s="184">
        <f>'TABELA IIa'!I275</f>
        <v>0</v>
      </c>
      <c r="J177" s="184">
        <f>'TABELA IIa'!J275</f>
        <v>0</v>
      </c>
      <c r="K177" s="184">
        <f>'TABELA IIa'!K275</f>
        <v>0</v>
      </c>
      <c r="L177" s="184">
        <f>'TABELA IIa'!L275</f>
        <v>0</v>
      </c>
      <c r="M177" s="184">
        <f>'TABELA IIa'!M275</f>
        <v>0</v>
      </c>
      <c r="N177" s="184" t="e">
        <f>'TABELA IIa'!N275</f>
        <v>#REF!</v>
      </c>
      <c r="O177" s="184">
        <f>'TABELA IIa'!O275</f>
        <v>0</v>
      </c>
      <c r="P177" s="184">
        <f>'TABELA IIa'!P275</f>
        <v>0</v>
      </c>
      <c r="Q177" s="184">
        <f>'TABELA IIa'!Q275</f>
        <v>0</v>
      </c>
      <c r="R177" s="184" t="str">
        <f>'TABELA IIa'!R275</f>
        <v/>
      </c>
      <c r="S177" s="184" t="str">
        <f>'TABELA IIa'!S275</f>
        <v/>
      </c>
      <c r="T177" s="184" t="str">
        <f>'TABELA IIa'!T275</f>
        <v/>
      </c>
      <c r="U177" s="184" t="str">
        <f>'TABELA IIa'!U274</f>
        <v/>
      </c>
      <c r="V177" s="184" t="str">
        <f>'TABELA IIa'!V274</f>
        <v/>
      </c>
      <c r="W177" s="184" t="e">
        <f>'TABELA IIa'!#REF!</f>
        <v>#REF!</v>
      </c>
      <c r="X177" s="184" t="e">
        <f>'TABELA IIa'!#REF!</f>
        <v>#REF!</v>
      </c>
      <c r="Y177" s="184" t="e">
        <f>'TABELA IIa'!#REF!</f>
        <v>#REF!</v>
      </c>
      <c r="Z177" s="184" t="e">
        <f>'TABELA IIa'!#REF!</f>
        <v>#REF!</v>
      </c>
      <c r="AA177" s="184" t="e">
        <f>'TABELA IIa'!#REF!</f>
        <v>#REF!</v>
      </c>
      <c r="AB177" s="184" t="e">
        <f>'TABELA IIa'!#REF!</f>
        <v>#REF!</v>
      </c>
      <c r="AC177" s="184" t="e">
        <f>'TABELA IIa'!#REF!</f>
        <v>#REF!</v>
      </c>
      <c r="AD177" s="184" t="e">
        <f>'TABELA IIa'!#REF!</f>
        <v>#REF!</v>
      </c>
      <c r="AF177" s="179"/>
    </row>
    <row r="178" spans="1:32" x14ac:dyDescent="0.2">
      <c r="A178" s="189">
        <f>'TABELA I'!$K$2</f>
        <v>0</v>
      </c>
      <c r="B178" s="189">
        <f>'TABELA I'!$K$1</f>
        <v>2025</v>
      </c>
      <c r="C178" s="189">
        <f>'TABELA IIa'!C278</f>
        <v>0</v>
      </c>
      <c r="D178" s="189" t="str">
        <f>'TABELA IIa'!D278</f>
        <v>Zamjenik glavnog tužioca ******</v>
      </c>
      <c r="E178" s="189">
        <f>'TABELA IIa'!E278</f>
        <v>0</v>
      </c>
      <c r="F178" s="189" t="str">
        <f>'TABELA IIa'!F278</f>
        <v>Nije ocijenjen</v>
      </c>
      <c r="G178" s="189" t="str">
        <f>'TABELA IIa'!G278</f>
        <v>KT i KTM</v>
      </c>
      <c r="H178" s="189">
        <f>'TABELA IIa'!H278</f>
        <v>0</v>
      </c>
      <c r="I178" s="189">
        <f>'TABELA IIa'!I278</f>
        <v>0</v>
      </c>
      <c r="J178" s="189">
        <f>'TABELA IIa'!J278</f>
        <v>0</v>
      </c>
      <c r="K178" s="189">
        <f>'TABELA IIa'!K278</f>
        <v>0</v>
      </c>
      <c r="L178" s="189" t="str">
        <f>'TABELA IIa'!L278</f>
        <v/>
      </c>
      <c r="M178" s="189" t="str">
        <f>'TABELA IIa'!M278</f>
        <v/>
      </c>
      <c r="N178" s="189" t="str">
        <f>'TABELA IIa'!N278</f>
        <v/>
      </c>
      <c r="O178" s="189">
        <f>'TABELA IIa'!O278</f>
        <v>0</v>
      </c>
      <c r="P178" s="189">
        <f>'TABELA IIa'!P278</f>
        <v>0</v>
      </c>
      <c r="Q178" s="189">
        <f>'TABELA IIa'!Q278</f>
        <v>0</v>
      </c>
      <c r="R178" s="189" t="str">
        <f>'TABELA IIa'!R278</f>
        <v/>
      </c>
      <c r="S178" s="189" t="str">
        <f>'TABELA IIa'!S278</f>
        <v/>
      </c>
      <c r="T178" s="189" t="str">
        <f>'TABELA IIa'!T278</f>
        <v/>
      </c>
      <c r="U178" s="189" t="str">
        <f>'TABELA IIa'!U278</f>
        <v/>
      </c>
      <c r="V178" s="189" t="str">
        <f>'TABELA IIa'!V278</f>
        <v/>
      </c>
      <c r="W178" s="189" t="e">
        <f>'TABELA IIa'!#REF!</f>
        <v>#REF!</v>
      </c>
      <c r="X178" s="189" t="e">
        <f>'TABELA IIa'!#REF!</f>
        <v>#REF!</v>
      </c>
      <c r="Y178" s="189" t="e">
        <f>'TABELA IIa'!#REF!</f>
        <v>#REF!</v>
      </c>
      <c r="Z178" s="189" t="e">
        <f>'TABELA IIa'!#REF!</f>
        <v>#REF!</v>
      </c>
      <c r="AA178" s="189" t="e">
        <f>'TABELA IIa'!#REF!</f>
        <v>#REF!</v>
      </c>
      <c r="AB178" s="189" t="e">
        <f>'TABELA IIa'!#REF!</f>
        <v>#REF!</v>
      </c>
      <c r="AC178" s="189" t="e">
        <f>'TABELA IIa'!#REF!</f>
        <v>#REF!</v>
      </c>
      <c r="AD178" s="189" t="e">
        <f>'TABELA IIa'!#REF!</f>
        <v>#REF!</v>
      </c>
      <c r="AF178" s="179"/>
    </row>
    <row r="179" spans="1:32" x14ac:dyDescent="0.2">
      <c r="A179" s="189">
        <f>'TABELA I'!$K$2</f>
        <v>0</v>
      </c>
      <c r="B179" s="189">
        <f>'TABELA I'!$K$1</f>
        <v>2025</v>
      </c>
      <c r="C179" s="189">
        <f>'TABELA IIa'!C278</f>
        <v>0</v>
      </c>
      <c r="D179" s="189" t="str">
        <f>'TABELA IIa'!D278</f>
        <v>Zamjenik glavnog tužioca ******</v>
      </c>
      <c r="E179" s="189">
        <f>'TABELA IIa'!E278</f>
        <v>0</v>
      </c>
      <c r="F179" s="189" t="str">
        <f>'TABELA IIa'!F278</f>
        <v>Nije ocijenjen</v>
      </c>
      <c r="G179" s="189" t="str">
        <f>'TABELA IIa'!G279</f>
        <v>KTRZ, KTPO, KTO, KTK</v>
      </c>
      <c r="H179" s="189">
        <f>'TABELA IIa'!H279</f>
        <v>0</v>
      </c>
      <c r="I179" s="189">
        <f>'TABELA IIa'!I279</f>
        <v>0</v>
      </c>
      <c r="J179" s="189">
        <f>'TABELA IIa'!J279</f>
        <v>0</v>
      </c>
      <c r="K179" s="189">
        <f>'TABELA IIa'!K279</f>
        <v>0</v>
      </c>
      <c r="L179" s="189">
        <f>'TABELA IIa'!L279</f>
        <v>0</v>
      </c>
      <c r="M179" s="189">
        <f>'TABELA IIa'!M279</f>
        <v>0</v>
      </c>
      <c r="N179" s="189" t="e">
        <f>'TABELA IIa'!N279</f>
        <v>#REF!</v>
      </c>
      <c r="O179" s="189">
        <f>'TABELA IIa'!O279</f>
        <v>0</v>
      </c>
      <c r="P179" s="189">
        <f>'TABELA IIa'!P279</f>
        <v>0</v>
      </c>
      <c r="Q179" s="189">
        <f>'TABELA IIa'!Q279</f>
        <v>0</v>
      </c>
      <c r="R179" s="189" t="str">
        <f>'TABELA IIa'!R279</f>
        <v/>
      </c>
      <c r="S179" s="189" t="str">
        <f>'TABELA IIa'!S279</f>
        <v/>
      </c>
      <c r="T179" s="189" t="str">
        <f>'TABELA IIa'!T279</f>
        <v/>
      </c>
      <c r="U179" s="189" t="str">
        <f>'TABELA IIa'!U278</f>
        <v/>
      </c>
      <c r="V179" s="189" t="str">
        <f>'TABELA IIa'!V278</f>
        <v/>
      </c>
      <c r="W179" s="189" t="e">
        <f>'TABELA IIa'!#REF!</f>
        <v>#REF!</v>
      </c>
      <c r="X179" s="189" t="e">
        <f>'TABELA IIa'!#REF!</f>
        <v>#REF!</v>
      </c>
      <c r="Y179" s="189" t="e">
        <f>'TABELA IIa'!#REF!</f>
        <v>#REF!</v>
      </c>
      <c r="Z179" s="189" t="e">
        <f>'TABELA IIa'!#REF!</f>
        <v>#REF!</v>
      </c>
      <c r="AA179" s="189" t="e">
        <f>'TABELA IIa'!#REF!</f>
        <v>#REF!</v>
      </c>
      <c r="AB179" s="189" t="e">
        <f>'TABELA IIa'!#REF!</f>
        <v>#REF!</v>
      </c>
      <c r="AC179" s="189" t="e">
        <f>'TABELA IIa'!#REF!</f>
        <v>#REF!</v>
      </c>
      <c r="AD179" s="189" t="e">
        <f>'TABELA IIa'!#REF!</f>
        <v>#REF!</v>
      </c>
      <c r="AF179" s="179"/>
    </row>
    <row r="182" spans="1:32" x14ac:dyDescent="0.2">
      <c r="A182" s="188" t="s">
        <v>295</v>
      </c>
      <c r="H182" s="302"/>
      <c r="I182" s="302"/>
      <c r="J182" s="302"/>
      <c r="K182" s="302"/>
      <c r="L182" s="302"/>
      <c r="M182" s="302"/>
      <c r="N182" s="302"/>
      <c r="O182" s="302"/>
      <c r="P182" s="302"/>
      <c r="Q182" s="302"/>
      <c r="R182" s="302"/>
      <c r="S182" s="302"/>
      <c r="T182" s="302"/>
    </row>
    <row r="184" spans="1:32" ht="51" x14ac:dyDescent="0.2">
      <c r="A184" s="248" t="s">
        <v>130</v>
      </c>
      <c r="B184" s="248" t="s">
        <v>131</v>
      </c>
      <c r="C184" s="248" t="s">
        <v>160</v>
      </c>
      <c r="D184" s="248" t="s">
        <v>149</v>
      </c>
      <c r="E184" s="248" t="s">
        <v>161</v>
      </c>
      <c r="F184" s="248" t="s">
        <v>150</v>
      </c>
      <c r="G184" s="247" t="s">
        <v>132</v>
      </c>
      <c r="H184" s="247" t="s">
        <v>133</v>
      </c>
      <c r="I184" s="247" t="s">
        <v>134</v>
      </c>
      <c r="J184" s="247" t="s">
        <v>135</v>
      </c>
      <c r="K184" s="247" t="s">
        <v>136</v>
      </c>
      <c r="L184" s="247" t="s">
        <v>137</v>
      </c>
      <c r="M184" s="247" t="s">
        <v>138</v>
      </c>
      <c r="N184" s="247" t="s">
        <v>139</v>
      </c>
      <c r="O184" s="247" t="s">
        <v>140</v>
      </c>
      <c r="P184" s="247" t="s">
        <v>141</v>
      </c>
      <c r="Q184" s="247" t="s">
        <v>142</v>
      </c>
      <c r="R184" s="248" t="s">
        <v>151</v>
      </c>
      <c r="S184" s="249" t="s">
        <v>152</v>
      </c>
      <c r="T184" s="249" t="s">
        <v>153</v>
      </c>
      <c r="U184" s="249" t="s">
        <v>154</v>
      </c>
      <c r="V184" s="247" t="s">
        <v>143</v>
      </c>
      <c r="W184" s="247" t="s">
        <v>144</v>
      </c>
      <c r="X184" s="250" t="s">
        <v>145</v>
      </c>
      <c r="Y184" s="247" t="s">
        <v>146</v>
      </c>
      <c r="Z184" s="247" t="s">
        <v>155</v>
      </c>
      <c r="AA184" s="249" t="s">
        <v>156</v>
      </c>
      <c r="AB184" s="249" t="s">
        <v>157</v>
      </c>
      <c r="AC184" s="249" t="s">
        <v>158</v>
      </c>
      <c r="AD184" s="249" t="s">
        <v>159</v>
      </c>
    </row>
    <row r="185" spans="1:32" x14ac:dyDescent="0.2">
      <c r="A185" s="184">
        <f>'TABELA I'!$K$2</f>
        <v>0</v>
      </c>
      <c r="B185" s="184">
        <f>'TABELA I'!$K$1</f>
        <v>2025</v>
      </c>
      <c r="C185" s="184">
        <f>'TABELA IIa'!C290</f>
        <v>0</v>
      </c>
      <c r="D185" s="184">
        <f>'TABELA IIa'!D290</f>
        <v>0</v>
      </c>
      <c r="E185" s="184">
        <f>'TABELA IIa'!E290</f>
        <v>0</v>
      </c>
      <c r="F185" s="184" t="str">
        <f>'TABELA IIa'!F290</f>
        <v>Nije ocijenjen</v>
      </c>
      <c r="G185" s="184" t="str">
        <f>'TABELA IIa'!G290</f>
        <v>KT i KTM</v>
      </c>
      <c r="H185" s="184">
        <f>'TABELA IIa'!H290</f>
        <v>0</v>
      </c>
      <c r="I185" s="184">
        <f>'TABELA IIa'!I290</f>
        <v>0</v>
      </c>
      <c r="J185" s="184">
        <f>'TABELA IIa'!J290</f>
        <v>0</v>
      </c>
      <c r="K185" s="184">
        <f>'TABELA IIa'!K290</f>
        <v>0</v>
      </c>
      <c r="L185" s="184" t="str">
        <f>'TABELA IIa'!L290</f>
        <v/>
      </c>
      <c r="M185" s="184" t="str">
        <f>'TABELA IIa'!M290</f>
        <v/>
      </c>
      <c r="N185" s="184" t="str">
        <f>'TABELA IIa'!N290</f>
        <v/>
      </c>
      <c r="O185" s="184">
        <f>'TABELA IIa'!O290</f>
        <v>0</v>
      </c>
      <c r="P185" s="184">
        <f>'TABELA IIa'!P290</f>
        <v>0</v>
      </c>
      <c r="Q185" s="184">
        <f>'TABELA IIa'!Q290</f>
        <v>0</v>
      </c>
      <c r="R185" s="184" t="str">
        <f>'TABELA IIa'!R290</f>
        <v/>
      </c>
      <c r="S185" s="184" t="str">
        <f>'TABELA IIa'!S290</f>
        <v/>
      </c>
      <c r="T185" s="184" t="str">
        <f>'TABELA IIa'!T290</f>
        <v/>
      </c>
      <c r="U185" s="184" t="str">
        <f>'TABELA IIa'!U290</f>
        <v/>
      </c>
      <c r="V185" s="184" t="str">
        <f>'TABELA IIa'!V290</f>
        <v/>
      </c>
      <c r="W185" s="184" t="e">
        <f>'TABELA IIa'!#REF!</f>
        <v>#REF!</v>
      </c>
      <c r="X185" s="184" t="e">
        <f>'TABELA IIa'!#REF!</f>
        <v>#REF!</v>
      </c>
      <c r="Y185" s="184" t="e">
        <f>'TABELA IIa'!#REF!</f>
        <v>#REF!</v>
      </c>
      <c r="Z185" s="184" t="e">
        <f>'TABELA IIa'!#REF!</f>
        <v>#REF!</v>
      </c>
      <c r="AA185" s="184" t="e">
        <f>'TABELA IIa'!#REF!</f>
        <v>#REF!</v>
      </c>
      <c r="AB185" s="184" t="e">
        <f>'TABELA IIa'!#REF!</f>
        <v>#REF!</v>
      </c>
      <c r="AC185" s="184" t="e">
        <f>'TABELA IIa'!#REF!</f>
        <v>#REF!</v>
      </c>
      <c r="AD185" s="184" t="e">
        <f>'TABELA IIa'!#REF!</f>
        <v>#REF!</v>
      </c>
    </row>
    <row r="186" spans="1:32" x14ac:dyDescent="0.2">
      <c r="A186" s="184">
        <f>'TABELA I'!$K$2</f>
        <v>0</v>
      </c>
      <c r="B186" s="184">
        <f>'TABELA I'!$K$1</f>
        <v>2025</v>
      </c>
      <c r="C186" s="184">
        <f>'TABELA IIa'!C290</f>
        <v>0</v>
      </c>
      <c r="D186" s="184">
        <f>'TABELA IIa'!D290</f>
        <v>0</v>
      </c>
      <c r="E186" s="184">
        <f>'TABELA IIa'!E290</f>
        <v>0</v>
      </c>
      <c r="F186" s="184" t="str">
        <f>'TABELA IIa'!F290</f>
        <v>Nije ocijenjen</v>
      </c>
      <c r="G186" s="184" t="str">
        <f>'TABELA IIa'!G290</f>
        <v>KT i KTM</v>
      </c>
      <c r="H186" s="184">
        <f>'TABELA IIa'!H290</f>
        <v>0</v>
      </c>
      <c r="I186" s="184">
        <f>'TABELA IIa'!I290</f>
        <v>0</v>
      </c>
      <c r="J186" s="184">
        <f>'TABELA IIa'!J290</f>
        <v>0</v>
      </c>
      <c r="K186" s="184">
        <f>'TABELA IIa'!K290</f>
        <v>0</v>
      </c>
      <c r="L186" s="184" t="str">
        <f>'TABELA IIa'!L290</f>
        <v/>
      </c>
      <c r="M186" s="184" t="str">
        <f>'TABELA IIa'!M290</f>
        <v/>
      </c>
      <c r="N186" s="184" t="str">
        <f>'TABELA IIa'!N290</f>
        <v/>
      </c>
      <c r="O186" s="184">
        <f>'TABELA IIa'!O290</f>
        <v>0</v>
      </c>
      <c r="P186" s="184">
        <f>'TABELA IIa'!P290</f>
        <v>0</v>
      </c>
      <c r="Q186" s="184">
        <f>'TABELA IIa'!Q290</f>
        <v>0</v>
      </c>
      <c r="R186" s="184" t="str">
        <f>'TABELA IIa'!R290</f>
        <v/>
      </c>
      <c r="S186" s="184" t="str">
        <f>'TABELA IIa'!S290</f>
        <v/>
      </c>
      <c r="T186" s="184" t="str">
        <f>'TABELA IIa'!T290</f>
        <v/>
      </c>
      <c r="U186" s="184" t="str">
        <f>'TABELA IIa'!U290</f>
        <v/>
      </c>
      <c r="V186" s="184" t="str">
        <f>'TABELA IIa'!V290</f>
        <v/>
      </c>
      <c r="W186" s="184" t="e">
        <f>'TABELA IIa'!#REF!</f>
        <v>#REF!</v>
      </c>
      <c r="X186" s="184" t="e">
        <f>'TABELA IIa'!#REF!</f>
        <v>#REF!</v>
      </c>
      <c r="Y186" s="184" t="e">
        <f>'TABELA IIa'!#REF!</f>
        <v>#REF!</v>
      </c>
      <c r="Z186" s="184" t="e">
        <f>'TABELA IIa'!#REF!</f>
        <v>#REF!</v>
      </c>
      <c r="AA186" s="184" t="e">
        <f>'TABELA IIa'!#REF!</f>
        <v>#REF!</v>
      </c>
      <c r="AB186" s="184" t="e">
        <f>'TABELA IIa'!#REF!</f>
        <v>#REF!</v>
      </c>
      <c r="AC186" s="184" t="e">
        <f>'TABELA IIa'!#REF!</f>
        <v>#REF!</v>
      </c>
      <c r="AD186" s="184" t="e">
        <f>'TABELA IIa'!#REF!</f>
        <v>#REF!</v>
      </c>
    </row>
    <row r="187" spans="1:32" x14ac:dyDescent="0.2">
      <c r="A187" s="189">
        <f>'TABELA I'!$K$2</f>
        <v>0</v>
      </c>
      <c r="B187" s="189">
        <f>'TABELA I'!$K$1</f>
        <v>2025</v>
      </c>
      <c r="C187" s="189">
        <f>'TABELA IIa'!C292</f>
        <v>0</v>
      </c>
      <c r="D187" s="189">
        <f>'TABELA IIa'!D292</f>
        <v>0</v>
      </c>
      <c r="E187" s="189">
        <f>'TABELA IIa'!E292</f>
        <v>0</v>
      </c>
      <c r="F187" s="189" t="str">
        <f>'TABELA IIa'!F292</f>
        <v>Nije ocijenjen</v>
      </c>
      <c r="G187" s="189" t="str">
        <f>'TABELA IIa'!G292</f>
        <v>KT i KTM</v>
      </c>
      <c r="H187" s="189">
        <f>'TABELA IIa'!H292</f>
        <v>0</v>
      </c>
      <c r="I187" s="189">
        <f>'TABELA IIa'!I292</f>
        <v>0</v>
      </c>
      <c r="J187" s="189">
        <f>'TABELA IIa'!J292</f>
        <v>0</v>
      </c>
      <c r="K187" s="189">
        <f>'TABELA IIa'!K292</f>
        <v>0</v>
      </c>
      <c r="L187" s="189" t="str">
        <f>'TABELA IIa'!L292</f>
        <v/>
      </c>
      <c r="M187" s="189" t="str">
        <f>'TABELA IIa'!M292</f>
        <v/>
      </c>
      <c r="N187" s="189" t="str">
        <f>'TABELA IIa'!N292</f>
        <v/>
      </c>
      <c r="O187" s="189">
        <f>'TABELA IIa'!O292</f>
        <v>0</v>
      </c>
      <c r="P187" s="189">
        <f>'TABELA IIa'!P292</f>
        <v>0</v>
      </c>
      <c r="Q187" s="189">
        <f>'TABELA IIa'!Q292</f>
        <v>0</v>
      </c>
      <c r="R187" s="189" t="str">
        <f>'TABELA IIa'!R292</f>
        <v/>
      </c>
      <c r="S187" s="189" t="str">
        <f>'TABELA IIa'!S292</f>
        <v/>
      </c>
      <c r="T187" s="189" t="str">
        <f>'TABELA IIa'!T292</f>
        <v/>
      </c>
      <c r="U187" s="189" t="str">
        <f>'TABELA IIa'!U292</f>
        <v/>
      </c>
      <c r="V187" s="189" t="str">
        <f>'TABELA IIa'!V292</f>
        <v/>
      </c>
      <c r="W187" s="189" t="e">
        <f>'TABELA IIa'!#REF!</f>
        <v>#REF!</v>
      </c>
      <c r="X187" s="189" t="e">
        <f>'TABELA IIa'!#REF!</f>
        <v>#REF!</v>
      </c>
      <c r="Y187" s="189" t="e">
        <f>'TABELA IIa'!#REF!</f>
        <v>#REF!</v>
      </c>
      <c r="Z187" s="189" t="e">
        <f>'TABELA IIa'!#REF!</f>
        <v>#REF!</v>
      </c>
      <c r="AA187" s="189" t="e">
        <f>'TABELA IIa'!#REF!</f>
        <v>#REF!</v>
      </c>
      <c r="AB187" s="189" t="e">
        <f>'TABELA IIa'!#REF!</f>
        <v>#REF!</v>
      </c>
      <c r="AC187" s="189" t="e">
        <f>'TABELA IIa'!#REF!</f>
        <v>#REF!</v>
      </c>
      <c r="AD187" s="189" t="e">
        <f>'TABELA IIa'!#REF!</f>
        <v>#REF!</v>
      </c>
    </row>
    <row r="188" spans="1:32" x14ac:dyDescent="0.2">
      <c r="A188" s="189">
        <f>'TABELA I'!$K$2</f>
        <v>0</v>
      </c>
      <c r="B188" s="189">
        <f>'TABELA I'!$K$1</f>
        <v>2025</v>
      </c>
      <c r="C188" s="189">
        <f>'TABELA IIa'!C292</f>
        <v>0</v>
      </c>
      <c r="D188" s="189">
        <f>'TABELA IIa'!D292</f>
        <v>0</v>
      </c>
      <c r="E188" s="189">
        <f>'TABELA IIa'!E292</f>
        <v>0</v>
      </c>
      <c r="F188" s="189" t="str">
        <f>'TABELA IIa'!F292</f>
        <v>Nije ocijenjen</v>
      </c>
      <c r="G188" s="189" t="str">
        <f>'TABELA IIa'!G292</f>
        <v>KT i KTM</v>
      </c>
      <c r="H188" s="189">
        <f>'TABELA IIa'!H292</f>
        <v>0</v>
      </c>
      <c r="I188" s="189">
        <f>'TABELA IIa'!I292</f>
        <v>0</v>
      </c>
      <c r="J188" s="189">
        <f>'TABELA IIa'!J292</f>
        <v>0</v>
      </c>
      <c r="K188" s="189">
        <f>'TABELA IIa'!K292</f>
        <v>0</v>
      </c>
      <c r="L188" s="189" t="str">
        <f>'TABELA IIa'!L292</f>
        <v/>
      </c>
      <c r="M188" s="189" t="str">
        <f>'TABELA IIa'!M292</f>
        <v/>
      </c>
      <c r="N188" s="189" t="str">
        <f>'TABELA IIa'!N292</f>
        <v/>
      </c>
      <c r="O188" s="189">
        <f>'TABELA IIa'!O292</f>
        <v>0</v>
      </c>
      <c r="P188" s="189">
        <f>'TABELA IIa'!P292</f>
        <v>0</v>
      </c>
      <c r="Q188" s="189">
        <f>'TABELA IIa'!Q292</f>
        <v>0</v>
      </c>
      <c r="R188" s="189" t="str">
        <f>'TABELA IIa'!R292</f>
        <v/>
      </c>
      <c r="S188" s="189" t="str">
        <f>'TABELA IIa'!S292</f>
        <v/>
      </c>
      <c r="T188" s="189" t="str">
        <f>'TABELA IIa'!T292</f>
        <v/>
      </c>
      <c r="U188" s="189" t="str">
        <f>'TABELA IIa'!U292</f>
        <v/>
      </c>
      <c r="V188" s="189" t="str">
        <f>'TABELA IIa'!V292</f>
        <v/>
      </c>
      <c r="W188" s="189" t="e">
        <f>'TABELA IIa'!#REF!</f>
        <v>#REF!</v>
      </c>
      <c r="X188" s="189" t="e">
        <f>'TABELA IIa'!#REF!</f>
        <v>#REF!</v>
      </c>
      <c r="Y188" s="189" t="e">
        <f>'TABELA IIa'!#REF!</f>
        <v>#REF!</v>
      </c>
      <c r="Z188" s="189" t="e">
        <f>'TABELA IIa'!#REF!</f>
        <v>#REF!</v>
      </c>
      <c r="AA188" s="189" t="e">
        <f>'TABELA IIa'!#REF!</f>
        <v>#REF!</v>
      </c>
      <c r="AB188" s="189" t="e">
        <f>'TABELA IIa'!#REF!</f>
        <v>#REF!</v>
      </c>
      <c r="AC188" s="189" t="e">
        <f>'TABELA IIa'!#REF!</f>
        <v>#REF!</v>
      </c>
      <c r="AD188" s="189" t="e">
        <f>'TABELA IIa'!#REF!</f>
        <v>#REF!</v>
      </c>
    </row>
    <row r="189" spans="1:32" x14ac:dyDescent="0.2">
      <c r="A189" s="184">
        <f>'TABELA I'!$K$2</f>
        <v>0</v>
      </c>
      <c r="B189" s="184">
        <f>'TABELA I'!$K$1</f>
        <v>2025</v>
      </c>
      <c r="C189" s="184">
        <f>'TABELA IIa'!C294</f>
        <v>0</v>
      </c>
      <c r="D189" s="184">
        <f>'TABELA IIa'!D294</f>
        <v>0</v>
      </c>
      <c r="E189" s="184">
        <f>'TABELA IIa'!E294</f>
        <v>0</v>
      </c>
      <c r="F189" s="184" t="str">
        <f>'TABELA IIa'!F294</f>
        <v>Nije ocijenjen</v>
      </c>
      <c r="G189" s="184" t="str">
        <f>'TABELA IIa'!G294</f>
        <v>KT i KTM</v>
      </c>
      <c r="H189" s="184">
        <f>'TABELA IIa'!H294</f>
        <v>0</v>
      </c>
      <c r="I189" s="184">
        <f>'TABELA IIa'!I294</f>
        <v>0</v>
      </c>
      <c r="J189" s="184">
        <f>'TABELA IIa'!J294</f>
        <v>0</v>
      </c>
      <c r="K189" s="184">
        <f>'TABELA IIa'!K294</f>
        <v>0</v>
      </c>
      <c r="L189" s="184" t="str">
        <f>'TABELA IIa'!L294</f>
        <v/>
      </c>
      <c r="M189" s="184" t="str">
        <f>'TABELA IIa'!M294</f>
        <v/>
      </c>
      <c r="N189" s="184" t="str">
        <f>'TABELA IIa'!N294</f>
        <v/>
      </c>
      <c r="O189" s="184">
        <f>'TABELA IIa'!O294</f>
        <v>0</v>
      </c>
      <c r="P189" s="184">
        <f>'TABELA IIa'!P294</f>
        <v>0</v>
      </c>
      <c r="Q189" s="184">
        <f>'TABELA IIa'!Q294</f>
        <v>0</v>
      </c>
      <c r="R189" s="184" t="str">
        <f>'TABELA IIa'!R294</f>
        <v/>
      </c>
      <c r="S189" s="184" t="str">
        <f>'TABELA IIa'!S294</f>
        <v/>
      </c>
      <c r="T189" s="184" t="str">
        <f>'TABELA IIa'!T294</f>
        <v/>
      </c>
      <c r="U189" s="184" t="str">
        <f>'TABELA IIa'!U294</f>
        <v/>
      </c>
      <c r="V189" s="184" t="str">
        <f>'TABELA IIa'!V294</f>
        <v/>
      </c>
      <c r="W189" s="184" t="e">
        <f>'TABELA IIa'!#REF!</f>
        <v>#REF!</v>
      </c>
      <c r="X189" s="184" t="e">
        <f>'TABELA IIa'!#REF!</f>
        <v>#REF!</v>
      </c>
      <c r="Y189" s="184" t="e">
        <f>'TABELA IIa'!#REF!</f>
        <v>#REF!</v>
      </c>
      <c r="Z189" s="184" t="e">
        <f>'TABELA IIa'!#REF!</f>
        <v>#REF!</v>
      </c>
      <c r="AA189" s="184" t="e">
        <f>'TABELA IIa'!#REF!</f>
        <v>#REF!</v>
      </c>
      <c r="AB189" s="184" t="e">
        <f>'TABELA IIa'!#REF!</f>
        <v>#REF!</v>
      </c>
      <c r="AC189" s="184" t="e">
        <f>'TABELA IIa'!#REF!</f>
        <v>#REF!</v>
      </c>
      <c r="AD189" s="184" t="e">
        <f>'TABELA IIa'!#REF!</f>
        <v>#REF!</v>
      </c>
    </row>
    <row r="190" spans="1:32" x14ac:dyDescent="0.2">
      <c r="A190" s="184">
        <f>'TABELA I'!$K$2</f>
        <v>0</v>
      </c>
      <c r="B190" s="184">
        <f>'TABELA I'!$K$1</f>
        <v>2025</v>
      </c>
      <c r="C190" s="184">
        <f>'TABELA IIa'!C294</f>
        <v>0</v>
      </c>
      <c r="D190" s="184">
        <f>'TABELA IIa'!D294</f>
        <v>0</v>
      </c>
      <c r="E190" s="184">
        <f>'TABELA IIa'!E294</f>
        <v>0</v>
      </c>
      <c r="F190" s="184" t="str">
        <f>'TABELA IIa'!F294</f>
        <v>Nije ocijenjen</v>
      </c>
      <c r="G190" s="184" t="str">
        <f>'TABELA IIa'!G294</f>
        <v>KT i KTM</v>
      </c>
      <c r="H190" s="184">
        <f>'TABELA IIa'!H294</f>
        <v>0</v>
      </c>
      <c r="I190" s="184">
        <f>'TABELA IIa'!I294</f>
        <v>0</v>
      </c>
      <c r="J190" s="184">
        <f>'TABELA IIa'!J294</f>
        <v>0</v>
      </c>
      <c r="K190" s="184">
        <f>'TABELA IIa'!K294</f>
        <v>0</v>
      </c>
      <c r="L190" s="184" t="str">
        <f>'TABELA IIa'!L294</f>
        <v/>
      </c>
      <c r="M190" s="184" t="str">
        <f>'TABELA IIa'!M294</f>
        <v/>
      </c>
      <c r="N190" s="184" t="str">
        <f>'TABELA IIa'!N294</f>
        <v/>
      </c>
      <c r="O190" s="184">
        <f>'TABELA IIa'!O294</f>
        <v>0</v>
      </c>
      <c r="P190" s="184">
        <f>'TABELA IIa'!P294</f>
        <v>0</v>
      </c>
      <c r="Q190" s="184">
        <f>'TABELA IIa'!Q294</f>
        <v>0</v>
      </c>
      <c r="R190" s="184" t="str">
        <f>'TABELA IIa'!R294</f>
        <v/>
      </c>
      <c r="S190" s="184" t="str">
        <f>'TABELA IIa'!S294</f>
        <v/>
      </c>
      <c r="T190" s="184" t="str">
        <f>'TABELA IIa'!T294</f>
        <v/>
      </c>
      <c r="U190" s="184" t="str">
        <f>'TABELA IIa'!U294</f>
        <v/>
      </c>
      <c r="V190" s="184" t="str">
        <f>'TABELA IIa'!V294</f>
        <v/>
      </c>
      <c r="W190" s="184" t="e">
        <f>'TABELA IIa'!#REF!</f>
        <v>#REF!</v>
      </c>
      <c r="X190" s="184" t="e">
        <f>'TABELA IIa'!#REF!</f>
        <v>#REF!</v>
      </c>
      <c r="Y190" s="184" t="e">
        <f>'TABELA IIa'!#REF!</f>
        <v>#REF!</v>
      </c>
      <c r="Z190" s="184" t="e">
        <f>'TABELA IIa'!#REF!</f>
        <v>#REF!</v>
      </c>
      <c r="AA190" s="184" t="e">
        <f>'TABELA IIa'!#REF!</f>
        <v>#REF!</v>
      </c>
      <c r="AB190" s="184" t="e">
        <f>'TABELA IIa'!#REF!</f>
        <v>#REF!</v>
      </c>
      <c r="AC190" s="184" t="e">
        <f>'TABELA IIa'!#REF!</f>
        <v>#REF!</v>
      </c>
      <c r="AD190" s="184" t="e">
        <f>'TABELA IIa'!#REF!</f>
        <v>#REF!</v>
      </c>
    </row>
    <row r="191" spans="1:32" x14ac:dyDescent="0.2">
      <c r="A191" s="189">
        <f>'TABELA I'!$K$2</f>
        <v>0</v>
      </c>
      <c r="B191" s="189">
        <f>'TABELA I'!$K$1</f>
        <v>2025</v>
      </c>
      <c r="C191" s="189">
        <f>'TABELA IIa'!C296</f>
        <v>0</v>
      </c>
      <c r="D191" s="189">
        <f>'TABELA IIa'!D296</f>
        <v>0</v>
      </c>
      <c r="E191" s="189">
        <f>'TABELA IIa'!E296</f>
        <v>0</v>
      </c>
      <c r="F191" s="189" t="str">
        <f>'TABELA IIa'!F296</f>
        <v>Nije ocijenjen</v>
      </c>
      <c r="G191" s="189" t="str">
        <f>'TABELA IIa'!G296</f>
        <v>KT i KTM</v>
      </c>
      <c r="H191" s="189">
        <f>'TABELA IIa'!H296</f>
        <v>0</v>
      </c>
      <c r="I191" s="189">
        <f>'TABELA IIa'!I296</f>
        <v>0</v>
      </c>
      <c r="J191" s="189">
        <f>'TABELA IIa'!J296</f>
        <v>0</v>
      </c>
      <c r="K191" s="189">
        <f>'TABELA IIa'!K296</f>
        <v>0</v>
      </c>
      <c r="L191" s="189" t="str">
        <f>'TABELA IIa'!L296</f>
        <v/>
      </c>
      <c r="M191" s="189" t="str">
        <f>'TABELA IIa'!M296</f>
        <v/>
      </c>
      <c r="N191" s="189" t="str">
        <f>'TABELA IIa'!N296</f>
        <v/>
      </c>
      <c r="O191" s="189">
        <f>'TABELA IIa'!O296</f>
        <v>0</v>
      </c>
      <c r="P191" s="189">
        <f>'TABELA IIa'!P296</f>
        <v>0</v>
      </c>
      <c r="Q191" s="189">
        <f>'TABELA IIa'!Q296</f>
        <v>0</v>
      </c>
      <c r="R191" s="189" t="str">
        <f>'TABELA IIa'!R296</f>
        <v/>
      </c>
      <c r="S191" s="189" t="str">
        <f>'TABELA IIa'!S296</f>
        <v/>
      </c>
      <c r="T191" s="189" t="str">
        <f>'TABELA IIa'!T296</f>
        <v/>
      </c>
      <c r="U191" s="189" t="str">
        <f>'TABELA IIa'!U296</f>
        <v/>
      </c>
      <c r="V191" s="189" t="str">
        <f>'TABELA IIa'!V296</f>
        <v/>
      </c>
      <c r="W191" s="189" t="e">
        <f>'TABELA IIa'!#REF!</f>
        <v>#REF!</v>
      </c>
      <c r="X191" s="189" t="e">
        <f>'TABELA IIa'!#REF!</f>
        <v>#REF!</v>
      </c>
      <c r="Y191" s="189" t="e">
        <f>'TABELA IIa'!#REF!</f>
        <v>#REF!</v>
      </c>
      <c r="Z191" s="189" t="e">
        <f>'TABELA IIa'!#REF!</f>
        <v>#REF!</v>
      </c>
      <c r="AA191" s="189" t="e">
        <f>'TABELA IIa'!#REF!</f>
        <v>#REF!</v>
      </c>
      <c r="AB191" s="189" t="e">
        <f>'TABELA IIa'!#REF!</f>
        <v>#REF!</v>
      </c>
      <c r="AC191" s="189" t="e">
        <f>'TABELA IIa'!#REF!</f>
        <v>#REF!</v>
      </c>
      <c r="AD191" s="189" t="e">
        <f>'TABELA IIa'!#REF!</f>
        <v>#REF!</v>
      </c>
    </row>
    <row r="192" spans="1:32" x14ac:dyDescent="0.2">
      <c r="A192" s="189">
        <f>'TABELA I'!$K$2</f>
        <v>0</v>
      </c>
      <c r="B192" s="189">
        <f>'TABELA I'!$K$1</f>
        <v>2025</v>
      </c>
      <c r="C192" s="189">
        <f>'TABELA IIa'!C296</f>
        <v>0</v>
      </c>
      <c r="D192" s="189">
        <f>'TABELA IIa'!D296</f>
        <v>0</v>
      </c>
      <c r="E192" s="189">
        <f>'TABELA IIa'!E296</f>
        <v>0</v>
      </c>
      <c r="F192" s="189" t="str">
        <f>'TABELA IIa'!F296</f>
        <v>Nije ocijenjen</v>
      </c>
      <c r="G192" s="189" t="str">
        <f>'TABELA IIa'!G296</f>
        <v>KT i KTM</v>
      </c>
      <c r="H192" s="189">
        <f>'TABELA IIa'!H296</f>
        <v>0</v>
      </c>
      <c r="I192" s="189">
        <f>'TABELA IIa'!I296</f>
        <v>0</v>
      </c>
      <c r="J192" s="189">
        <f>'TABELA IIa'!J296</f>
        <v>0</v>
      </c>
      <c r="K192" s="189">
        <f>'TABELA IIa'!K296</f>
        <v>0</v>
      </c>
      <c r="L192" s="189" t="str">
        <f>'TABELA IIa'!L296</f>
        <v/>
      </c>
      <c r="M192" s="189" t="str">
        <f>'TABELA IIa'!M296</f>
        <v/>
      </c>
      <c r="N192" s="189" t="str">
        <f>'TABELA IIa'!N296</f>
        <v/>
      </c>
      <c r="O192" s="189">
        <f>'TABELA IIa'!O296</f>
        <v>0</v>
      </c>
      <c r="P192" s="189">
        <f>'TABELA IIa'!P296</f>
        <v>0</v>
      </c>
      <c r="Q192" s="189">
        <f>'TABELA IIa'!Q296</f>
        <v>0</v>
      </c>
      <c r="R192" s="189" t="str">
        <f>'TABELA IIa'!R296</f>
        <v/>
      </c>
      <c r="S192" s="189" t="str">
        <f>'TABELA IIa'!S296</f>
        <v/>
      </c>
      <c r="T192" s="189" t="str">
        <f>'TABELA IIa'!T296</f>
        <v/>
      </c>
      <c r="U192" s="189" t="str">
        <f>'TABELA IIa'!U296</f>
        <v/>
      </c>
      <c r="V192" s="189" t="str">
        <f>'TABELA IIa'!V296</f>
        <v/>
      </c>
      <c r="W192" s="189" t="e">
        <f>'TABELA IIa'!#REF!</f>
        <v>#REF!</v>
      </c>
      <c r="X192" s="189" t="e">
        <f>'TABELA IIa'!#REF!</f>
        <v>#REF!</v>
      </c>
      <c r="Y192" s="189" t="e">
        <f>'TABELA IIa'!#REF!</f>
        <v>#REF!</v>
      </c>
      <c r="Z192" s="189" t="e">
        <f>'TABELA IIa'!#REF!</f>
        <v>#REF!</v>
      </c>
      <c r="AA192" s="189" t="e">
        <f>'TABELA IIa'!#REF!</f>
        <v>#REF!</v>
      </c>
      <c r="AB192" s="189" t="e">
        <f>'TABELA IIa'!#REF!</f>
        <v>#REF!</v>
      </c>
      <c r="AC192" s="189" t="e">
        <f>'TABELA IIa'!#REF!</f>
        <v>#REF!</v>
      </c>
      <c r="AD192" s="189" t="e">
        <f>'TABELA IIa'!#REF!</f>
        <v>#REF!</v>
      </c>
    </row>
    <row r="193" spans="1:30" x14ac:dyDescent="0.2">
      <c r="A193" s="184">
        <f>'TABELA I'!$K$2</f>
        <v>0</v>
      </c>
      <c r="B193" s="184">
        <f>'TABELA I'!$K$1</f>
        <v>2025</v>
      </c>
      <c r="C193" s="184">
        <f>'TABELA IIa'!C298</f>
        <v>0</v>
      </c>
      <c r="D193" s="184">
        <f>'TABELA IIa'!D298</f>
        <v>0</v>
      </c>
      <c r="E193" s="184">
        <f>'TABELA IIa'!E298</f>
        <v>0</v>
      </c>
      <c r="F193" s="184" t="str">
        <f>'TABELA IIa'!F298</f>
        <v>Nije ocijenjen</v>
      </c>
      <c r="G193" s="184" t="str">
        <f>'TABELA IIa'!G298</f>
        <v>KT i KTM</v>
      </c>
      <c r="H193" s="184">
        <f>'TABELA IIa'!H298</f>
        <v>0</v>
      </c>
      <c r="I193" s="184">
        <f>'TABELA IIa'!I298</f>
        <v>0</v>
      </c>
      <c r="J193" s="184">
        <f>'TABELA IIa'!J298</f>
        <v>0</v>
      </c>
      <c r="K193" s="184">
        <f>'TABELA IIa'!K298</f>
        <v>0</v>
      </c>
      <c r="L193" s="184" t="str">
        <f>'TABELA IIa'!L298</f>
        <v/>
      </c>
      <c r="M193" s="184" t="str">
        <f>'TABELA IIa'!M298</f>
        <v/>
      </c>
      <c r="N193" s="184" t="str">
        <f>'TABELA IIa'!N298</f>
        <v/>
      </c>
      <c r="O193" s="184">
        <f>'TABELA IIa'!O298</f>
        <v>0</v>
      </c>
      <c r="P193" s="184">
        <f>'TABELA IIa'!P298</f>
        <v>0</v>
      </c>
      <c r="Q193" s="184">
        <f>'TABELA IIa'!Q298</f>
        <v>0</v>
      </c>
      <c r="R193" s="184" t="str">
        <f>'TABELA IIa'!R298</f>
        <v/>
      </c>
      <c r="S193" s="184" t="str">
        <f>'TABELA IIa'!S298</f>
        <v/>
      </c>
      <c r="T193" s="184" t="str">
        <f>'TABELA IIa'!T298</f>
        <v/>
      </c>
      <c r="U193" s="184" t="str">
        <f>'TABELA IIa'!U298</f>
        <v/>
      </c>
      <c r="V193" s="184" t="str">
        <f>'TABELA IIa'!V298</f>
        <v/>
      </c>
      <c r="W193" s="184" t="e">
        <f>'TABELA IIa'!#REF!</f>
        <v>#REF!</v>
      </c>
      <c r="X193" s="184" t="e">
        <f>'TABELA IIa'!#REF!</f>
        <v>#REF!</v>
      </c>
      <c r="Y193" s="184" t="e">
        <f>'TABELA IIa'!#REF!</f>
        <v>#REF!</v>
      </c>
      <c r="Z193" s="184" t="e">
        <f>'TABELA IIa'!#REF!</f>
        <v>#REF!</v>
      </c>
      <c r="AA193" s="184" t="e">
        <f>'TABELA IIa'!#REF!</f>
        <v>#REF!</v>
      </c>
      <c r="AB193" s="184" t="e">
        <f>'TABELA IIa'!#REF!</f>
        <v>#REF!</v>
      </c>
      <c r="AC193" s="184" t="e">
        <f>'TABELA IIa'!#REF!</f>
        <v>#REF!</v>
      </c>
      <c r="AD193" s="184" t="e">
        <f>'TABELA IIa'!#REF!</f>
        <v>#REF!</v>
      </c>
    </row>
    <row r="194" spans="1:30" x14ac:dyDescent="0.2">
      <c r="A194" s="184">
        <f>'TABELA I'!$K$2</f>
        <v>0</v>
      </c>
      <c r="B194" s="184">
        <f>'TABELA I'!$K$1</f>
        <v>2025</v>
      </c>
      <c r="C194" s="184">
        <f>'TABELA IIa'!C298</f>
        <v>0</v>
      </c>
      <c r="D194" s="184">
        <f>'TABELA IIa'!D298</f>
        <v>0</v>
      </c>
      <c r="E194" s="184">
        <f>'TABELA IIa'!E298</f>
        <v>0</v>
      </c>
      <c r="F194" s="184" t="str">
        <f>'TABELA IIa'!F298</f>
        <v>Nije ocijenjen</v>
      </c>
      <c r="G194" s="184" t="str">
        <f>'TABELA IIa'!G298</f>
        <v>KT i KTM</v>
      </c>
      <c r="H194" s="184">
        <f>'TABELA IIa'!H298</f>
        <v>0</v>
      </c>
      <c r="I194" s="184">
        <f>'TABELA IIa'!I298</f>
        <v>0</v>
      </c>
      <c r="J194" s="184">
        <f>'TABELA IIa'!J298</f>
        <v>0</v>
      </c>
      <c r="K194" s="184">
        <f>'TABELA IIa'!K298</f>
        <v>0</v>
      </c>
      <c r="L194" s="184" t="str">
        <f>'TABELA IIa'!L298</f>
        <v/>
      </c>
      <c r="M194" s="184" t="str">
        <f>'TABELA IIa'!M298</f>
        <v/>
      </c>
      <c r="N194" s="184" t="str">
        <f>'TABELA IIa'!N298</f>
        <v/>
      </c>
      <c r="O194" s="184">
        <f>'TABELA IIa'!O298</f>
        <v>0</v>
      </c>
      <c r="P194" s="184">
        <f>'TABELA IIa'!P298</f>
        <v>0</v>
      </c>
      <c r="Q194" s="184">
        <f>'TABELA IIa'!Q298</f>
        <v>0</v>
      </c>
      <c r="R194" s="184" t="str">
        <f>'TABELA IIa'!R298</f>
        <v/>
      </c>
      <c r="S194" s="184" t="str">
        <f>'TABELA IIa'!S298</f>
        <v/>
      </c>
      <c r="T194" s="184" t="str">
        <f>'TABELA IIa'!T298</f>
        <v/>
      </c>
      <c r="U194" s="184" t="str">
        <f>'TABELA IIa'!U298</f>
        <v/>
      </c>
      <c r="V194" s="184" t="str">
        <f>'TABELA IIa'!V298</f>
        <v/>
      </c>
      <c r="W194" s="184" t="e">
        <f>'TABELA IIa'!#REF!</f>
        <v>#REF!</v>
      </c>
      <c r="X194" s="184" t="e">
        <f>'TABELA IIa'!#REF!</f>
        <v>#REF!</v>
      </c>
      <c r="Y194" s="184" t="e">
        <f>'TABELA IIa'!#REF!</f>
        <v>#REF!</v>
      </c>
      <c r="Z194" s="184" t="e">
        <f>'TABELA IIa'!#REF!</f>
        <v>#REF!</v>
      </c>
      <c r="AA194" s="184" t="e">
        <f>'TABELA IIa'!#REF!</f>
        <v>#REF!</v>
      </c>
      <c r="AB194" s="184" t="e">
        <f>'TABELA IIa'!#REF!</f>
        <v>#REF!</v>
      </c>
      <c r="AC194" s="184" t="e">
        <f>'TABELA IIa'!#REF!</f>
        <v>#REF!</v>
      </c>
      <c r="AD194" s="184" t="e">
        <f>'TABELA IIa'!#REF!</f>
        <v>#REF!</v>
      </c>
    </row>
    <row r="195" spans="1:30" x14ac:dyDescent="0.2">
      <c r="A195" s="189">
        <f>'TABELA I'!$K$2</f>
        <v>0</v>
      </c>
      <c r="B195" s="189">
        <f>'TABELA I'!$K$1</f>
        <v>2025</v>
      </c>
      <c r="C195" s="189">
        <f>'TABELA IIa'!C300</f>
        <v>0</v>
      </c>
      <c r="D195" s="189">
        <f>'TABELA IIa'!D300</f>
        <v>0</v>
      </c>
      <c r="E195" s="189">
        <f>'TABELA IIa'!E300</f>
        <v>0</v>
      </c>
      <c r="F195" s="189" t="str">
        <f>'TABELA IIa'!F300</f>
        <v>Nije ocijenjen</v>
      </c>
      <c r="G195" s="189" t="str">
        <f>'TABELA IIa'!G300</f>
        <v>KT i KTM</v>
      </c>
      <c r="H195" s="189">
        <f>'TABELA IIa'!H300</f>
        <v>0</v>
      </c>
      <c r="I195" s="189">
        <f>'TABELA IIa'!I300</f>
        <v>0</v>
      </c>
      <c r="J195" s="189">
        <f>'TABELA IIa'!J300</f>
        <v>0</v>
      </c>
      <c r="K195" s="189">
        <f>'TABELA IIa'!K300</f>
        <v>0</v>
      </c>
      <c r="L195" s="189" t="str">
        <f>'TABELA IIa'!L300</f>
        <v/>
      </c>
      <c r="M195" s="189" t="str">
        <f>'TABELA IIa'!M300</f>
        <v/>
      </c>
      <c r="N195" s="189" t="str">
        <f>'TABELA IIa'!N300</f>
        <v/>
      </c>
      <c r="O195" s="189">
        <f>'TABELA IIa'!O300</f>
        <v>0</v>
      </c>
      <c r="P195" s="189">
        <f>'TABELA IIa'!P300</f>
        <v>0</v>
      </c>
      <c r="Q195" s="189">
        <f>'TABELA IIa'!Q300</f>
        <v>0</v>
      </c>
      <c r="R195" s="189" t="str">
        <f>'TABELA IIa'!R300</f>
        <v/>
      </c>
      <c r="S195" s="189" t="str">
        <f>'TABELA IIa'!S300</f>
        <v/>
      </c>
      <c r="T195" s="189" t="str">
        <f>'TABELA IIa'!T300</f>
        <v/>
      </c>
      <c r="U195" s="189" t="str">
        <f>'TABELA IIa'!U300</f>
        <v/>
      </c>
      <c r="V195" s="189" t="str">
        <f>'TABELA IIa'!V300</f>
        <v/>
      </c>
      <c r="W195" s="189" t="e">
        <f>'TABELA IIa'!#REF!</f>
        <v>#REF!</v>
      </c>
      <c r="X195" s="189" t="e">
        <f>'TABELA IIa'!#REF!</f>
        <v>#REF!</v>
      </c>
      <c r="Y195" s="189" t="e">
        <f>'TABELA IIa'!#REF!</f>
        <v>#REF!</v>
      </c>
      <c r="Z195" s="189" t="e">
        <f>'TABELA IIa'!#REF!</f>
        <v>#REF!</v>
      </c>
      <c r="AA195" s="189" t="e">
        <f>'TABELA IIa'!#REF!</f>
        <v>#REF!</v>
      </c>
      <c r="AB195" s="189" t="e">
        <f>'TABELA IIa'!#REF!</f>
        <v>#REF!</v>
      </c>
      <c r="AC195" s="189" t="e">
        <f>'TABELA IIa'!#REF!</f>
        <v>#REF!</v>
      </c>
      <c r="AD195" s="189" t="e">
        <f>'TABELA IIa'!#REF!</f>
        <v>#REF!</v>
      </c>
    </row>
    <row r="196" spans="1:30" x14ac:dyDescent="0.2">
      <c r="A196" s="189">
        <f>'TABELA I'!$K$2</f>
        <v>0</v>
      </c>
      <c r="B196" s="189">
        <f>'TABELA I'!$K$1</f>
        <v>2025</v>
      </c>
      <c r="C196" s="189">
        <f>'TABELA IIa'!C300</f>
        <v>0</v>
      </c>
      <c r="D196" s="189">
        <f>'TABELA IIa'!D300</f>
        <v>0</v>
      </c>
      <c r="E196" s="189">
        <f>'TABELA IIa'!E300</f>
        <v>0</v>
      </c>
      <c r="F196" s="189" t="str">
        <f>'TABELA IIa'!F300</f>
        <v>Nije ocijenjen</v>
      </c>
      <c r="G196" s="189" t="str">
        <f>'TABELA IIa'!G300</f>
        <v>KT i KTM</v>
      </c>
      <c r="H196" s="189">
        <f>'TABELA IIa'!H300</f>
        <v>0</v>
      </c>
      <c r="I196" s="189">
        <f>'TABELA IIa'!I300</f>
        <v>0</v>
      </c>
      <c r="J196" s="189">
        <f>'TABELA IIa'!J300</f>
        <v>0</v>
      </c>
      <c r="K196" s="189">
        <f>'TABELA IIa'!K300</f>
        <v>0</v>
      </c>
      <c r="L196" s="189" t="str">
        <f>'TABELA IIa'!L300</f>
        <v/>
      </c>
      <c r="M196" s="189" t="str">
        <f>'TABELA IIa'!M300</f>
        <v/>
      </c>
      <c r="N196" s="189" t="str">
        <f>'TABELA IIa'!N300</f>
        <v/>
      </c>
      <c r="O196" s="189">
        <f>'TABELA IIa'!O300</f>
        <v>0</v>
      </c>
      <c r="P196" s="189">
        <f>'TABELA IIa'!P300</f>
        <v>0</v>
      </c>
      <c r="Q196" s="189">
        <f>'TABELA IIa'!Q300</f>
        <v>0</v>
      </c>
      <c r="R196" s="189" t="str">
        <f>'TABELA IIa'!R300</f>
        <v/>
      </c>
      <c r="S196" s="189" t="str">
        <f>'TABELA IIa'!S300</f>
        <v/>
      </c>
      <c r="T196" s="189" t="str">
        <f>'TABELA IIa'!T300</f>
        <v/>
      </c>
      <c r="U196" s="189" t="str">
        <f>'TABELA IIa'!U300</f>
        <v/>
      </c>
      <c r="V196" s="189" t="str">
        <f>'TABELA IIa'!V300</f>
        <v/>
      </c>
      <c r="W196" s="189" t="e">
        <f>'TABELA IIa'!#REF!</f>
        <v>#REF!</v>
      </c>
      <c r="X196" s="189" t="e">
        <f>'TABELA IIa'!#REF!</f>
        <v>#REF!</v>
      </c>
      <c r="Y196" s="189" t="e">
        <f>'TABELA IIa'!#REF!</f>
        <v>#REF!</v>
      </c>
      <c r="Z196" s="189" t="e">
        <f>'TABELA IIa'!#REF!</f>
        <v>#REF!</v>
      </c>
      <c r="AA196" s="189" t="e">
        <f>'TABELA IIa'!#REF!</f>
        <v>#REF!</v>
      </c>
      <c r="AB196" s="189" t="e">
        <f>'TABELA IIa'!#REF!</f>
        <v>#REF!</v>
      </c>
      <c r="AC196" s="189" t="e">
        <f>'TABELA IIa'!#REF!</f>
        <v>#REF!</v>
      </c>
      <c r="AD196" s="189" t="e">
        <f>'TABELA IIa'!#REF!</f>
        <v>#REF!</v>
      </c>
    </row>
    <row r="197" spans="1:30" x14ac:dyDescent="0.2">
      <c r="A197" s="184">
        <f>'TABELA I'!$K$2</f>
        <v>0</v>
      </c>
      <c r="B197" s="184">
        <f>'TABELA I'!$K$1</f>
        <v>2025</v>
      </c>
      <c r="C197" s="184">
        <f>'TABELA IIa'!C302</f>
        <v>0</v>
      </c>
      <c r="D197" s="184">
        <f>'TABELA IIa'!D302</f>
        <v>0</v>
      </c>
      <c r="E197" s="184">
        <f>'TABELA IIa'!E302</f>
        <v>0</v>
      </c>
      <c r="F197" s="184" t="str">
        <f>'TABELA IIa'!F302</f>
        <v>Nije ocijenjen</v>
      </c>
      <c r="G197" s="184" t="str">
        <f>'TABELA IIa'!G302</f>
        <v>KT i KTM</v>
      </c>
      <c r="H197" s="184">
        <f>'TABELA IIa'!H302</f>
        <v>0</v>
      </c>
      <c r="I197" s="184">
        <f>'TABELA IIa'!I302</f>
        <v>0</v>
      </c>
      <c r="J197" s="184">
        <f>'TABELA IIa'!J302</f>
        <v>0</v>
      </c>
      <c r="K197" s="184">
        <f>'TABELA IIa'!K302</f>
        <v>0</v>
      </c>
      <c r="L197" s="184" t="str">
        <f>'TABELA IIa'!L302</f>
        <v/>
      </c>
      <c r="M197" s="184" t="str">
        <f>'TABELA IIa'!M302</f>
        <v/>
      </c>
      <c r="N197" s="184" t="str">
        <f>'TABELA IIa'!N302</f>
        <v/>
      </c>
      <c r="O197" s="184">
        <f>'TABELA IIa'!O302</f>
        <v>0</v>
      </c>
      <c r="P197" s="184">
        <f>'TABELA IIa'!P302</f>
        <v>0</v>
      </c>
      <c r="Q197" s="184">
        <f>'TABELA IIa'!Q302</f>
        <v>0</v>
      </c>
      <c r="R197" s="184" t="str">
        <f>'TABELA IIa'!R302</f>
        <v/>
      </c>
      <c r="S197" s="184" t="str">
        <f>'TABELA IIa'!S302</f>
        <v/>
      </c>
      <c r="T197" s="184" t="str">
        <f>'TABELA IIa'!T302</f>
        <v/>
      </c>
      <c r="U197" s="184" t="str">
        <f>'TABELA IIa'!U302</f>
        <v/>
      </c>
      <c r="V197" s="184" t="str">
        <f>'TABELA IIa'!V302</f>
        <v/>
      </c>
      <c r="W197" s="184" t="e">
        <f>'TABELA IIa'!#REF!</f>
        <v>#REF!</v>
      </c>
      <c r="X197" s="184" t="e">
        <f>'TABELA IIa'!#REF!</f>
        <v>#REF!</v>
      </c>
      <c r="Y197" s="184" t="e">
        <f>'TABELA IIa'!#REF!</f>
        <v>#REF!</v>
      </c>
      <c r="Z197" s="184" t="e">
        <f>'TABELA IIa'!#REF!</f>
        <v>#REF!</v>
      </c>
      <c r="AA197" s="184" t="e">
        <f>'TABELA IIa'!#REF!</f>
        <v>#REF!</v>
      </c>
      <c r="AB197" s="184" t="e">
        <f>'TABELA IIa'!#REF!</f>
        <v>#REF!</v>
      </c>
      <c r="AC197" s="184" t="e">
        <f>'TABELA IIa'!#REF!</f>
        <v>#REF!</v>
      </c>
      <c r="AD197" s="184" t="e">
        <f>'TABELA IIa'!#REF!</f>
        <v>#REF!</v>
      </c>
    </row>
    <row r="198" spans="1:30" x14ac:dyDescent="0.2">
      <c r="A198" s="184">
        <f>'TABELA I'!$K$2</f>
        <v>0</v>
      </c>
      <c r="B198" s="184">
        <f>'TABELA I'!$K$1</f>
        <v>2025</v>
      </c>
      <c r="C198" s="184">
        <f>'TABELA IIa'!C302</f>
        <v>0</v>
      </c>
      <c r="D198" s="184">
        <f>'TABELA IIa'!D302</f>
        <v>0</v>
      </c>
      <c r="E198" s="184">
        <f>'TABELA IIa'!E302</f>
        <v>0</v>
      </c>
      <c r="F198" s="184" t="str">
        <f>'TABELA IIa'!F302</f>
        <v>Nije ocijenjen</v>
      </c>
      <c r="G198" s="184" t="str">
        <f>'TABELA IIa'!G302</f>
        <v>KT i KTM</v>
      </c>
      <c r="H198" s="184">
        <f>'TABELA IIa'!H302</f>
        <v>0</v>
      </c>
      <c r="I198" s="184">
        <f>'TABELA IIa'!I302</f>
        <v>0</v>
      </c>
      <c r="J198" s="184">
        <f>'TABELA IIa'!J302</f>
        <v>0</v>
      </c>
      <c r="K198" s="184">
        <f>'TABELA IIa'!K302</f>
        <v>0</v>
      </c>
      <c r="L198" s="184" t="str">
        <f>'TABELA IIa'!L302</f>
        <v/>
      </c>
      <c r="M198" s="184" t="str">
        <f>'TABELA IIa'!M302</f>
        <v/>
      </c>
      <c r="N198" s="184" t="str">
        <f>'TABELA IIa'!N302</f>
        <v/>
      </c>
      <c r="O198" s="184">
        <f>'TABELA IIa'!O302</f>
        <v>0</v>
      </c>
      <c r="P198" s="184">
        <f>'TABELA IIa'!P302</f>
        <v>0</v>
      </c>
      <c r="Q198" s="184">
        <f>'TABELA IIa'!Q302</f>
        <v>0</v>
      </c>
      <c r="R198" s="184" t="str">
        <f>'TABELA IIa'!R302</f>
        <v/>
      </c>
      <c r="S198" s="184" t="str">
        <f>'TABELA IIa'!S302</f>
        <v/>
      </c>
      <c r="T198" s="184" t="str">
        <f>'TABELA IIa'!T302</f>
        <v/>
      </c>
      <c r="U198" s="184" t="str">
        <f>'TABELA IIa'!U302</f>
        <v/>
      </c>
      <c r="V198" s="184" t="str">
        <f>'TABELA IIa'!V302</f>
        <v/>
      </c>
      <c r="W198" s="184" t="e">
        <f>'TABELA IIa'!#REF!</f>
        <v>#REF!</v>
      </c>
      <c r="X198" s="184" t="e">
        <f>'TABELA IIa'!#REF!</f>
        <v>#REF!</v>
      </c>
      <c r="Y198" s="184" t="e">
        <f>'TABELA IIa'!#REF!</f>
        <v>#REF!</v>
      </c>
      <c r="Z198" s="184" t="e">
        <f>'TABELA IIa'!#REF!</f>
        <v>#REF!</v>
      </c>
      <c r="AA198" s="184" t="e">
        <f>'TABELA IIa'!#REF!</f>
        <v>#REF!</v>
      </c>
      <c r="AB198" s="184" t="e">
        <f>'TABELA IIa'!#REF!</f>
        <v>#REF!</v>
      </c>
      <c r="AC198" s="184" t="e">
        <f>'TABELA IIa'!#REF!</f>
        <v>#REF!</v>
      </c>
      <c r="AD198" s="184" t="e">
        <f>'TABELA IIa'!#REF!</f>
        <v>#REF!</v>
      </c>
    </row>
    <row r="199" spans="1:30" x14ac:dyDescent="0.2">
      <c r="A199" s="189">
        <f>'TABELA I'!$K$2</f>
        <v>0</v>
      </c>
      <c r="B199" s="189">
        <f>'TABELA I'!$K$1</f>
        <v>2025</v>
      </c>
      <c r="C199" s="189">
        <f>'TABELA IIa'!C306</f>
        <v>0</v>
      </c>
      <c r="D199" s="189" t="str">
        <f>'TABELA IIa'!D306</f>
        <v>Zamjenik glavnog tužioca ******</v>
      </c>
      <c r="E199" s="189">
        <f>'TABELA IIa'!E306</f>
        <v>0</v>
      </c>
      <c r="F199" s="189" t="str">
        <f>'TABELA IIa'!F306</f>
        <v>Nije ocijenjen</v>
      </c>
      <c r="G199" s="189" t="str">
        <f>'TABELA IIa'!G306</f>
        <v>KT i KTM</v>
      </c>
      <c r="H199" s="189">
        <f>'TABELA IIa'!H306</f>
        <v>0</v>
      </c>
      <c r="I199" s="189">
        <f>'TABELA IIa'!I306</f>
        <v>0</v>
      </c>
      <c r="J199" s="189">
        <f>'TABELA IIa'!J306</f>
        <v>0</v>
      </c>
      <c r="K199" s="189">
        <f>'TABELA IIa'!K306</f>
        <v>0</v>
      </c>
      <c r="L199" s="189" t="str">
        <f>'TABELA IIa'!L306</f>
        <v/>
      </c>
      <c r="M199" s="189" t="str">
        <f>'TABELA IIa'!M306</f>
        <v/>
      </c>
      <c r="N199" s="189" t="str">
        <f>'TABELA IIa'!N306</f>
        <v/>
      </c>
      <c r="O199" s="189">
        <f>'TABELA IIa'!O306</f>
        <v>0</v>
      </c>
      <c r="P199" s="189">
        <f>'TABELA IIa'!P306</f>
        <v>0</v>
      </c>
      <c r="Q199" s="189">
        <f>'TABELA IIa'!Q306</f>
        <v>0</v>
      </c>
      <c r="R199" s="189" t="str">
        <f>'TABELA IIa'!R306</f>
        <v/>
      </c>
      <c r="S199" s="189" t="str">
        <f>'TABELA IIa'!S306</f>
        <v/>
      </c>
      <c r="T199" s="189" t="str">
        <f>'TABELA IIa'!T306</f>
        <v/>
      </c>
      <c r="U199" s="189" t="str">
        <f>'TABELA IIa'!U306</f>
        <v/>
      </c>
      <c r="V199" s="189" t="str">
        <f>'TABELA IIa'!V306</f>
        <v/>
      </c>
      <c r="W199" s="189" t="e">
        <f>'TABELA IIa'!#REF!</f>
        <v>#REF!</v>
      </c>
      <c r="X199" s="189" t="e">
        <f>'TABELA IIa'!#REF!</f>
        <v>#REF!</v>
      </c>
      <c r="Y199" s="189" t="e">
        <f>'TABELA IIa'!#REF!</f>
        <v>#REF!</v>
      </c>
      <c r="Z199" s="189" t="e">
        <f>'TABELA IIa'!#REF!</f>
        <v>#REF!</v>
      </c>
      <c r="AA199" s="189" t="e">
        <f>'TABELA IIa'!#REF!</f>
        <v>#REF!</v>
      </c>
      <c r="AB199" s="189" t="e">
        <f>'TABELA IIa'!#REF!</f>
        <v>#REF!</v>
      </c>
      <c r="AC199" s="189" t="e">
        <f>'TABELA IIa'!#REF!</f>
        <v>#REF!</v>
      </c>
      <c r="AD199" s="189" t="e">
        <f>'TABELA IIa'!#REF!</f>
        <v>#REF!</v>
      </c>
    </row>
    <row r="200" spans="1:30" x14ac:dyDescent="0.2">
      <c r="A200" s="189">
        <f>'TABELA I'!$K$2</f>
        <v>0</v>
      </c>
      <c r="B200" s="189">
        <f>'TABELA I'!$K$1</f>
        <v>2025</v>
      </c>
      <c r="C200" s="189">
        <f>'TABELA IIa'!C306</f>
        <v>0</v>
      </c>
      <c r="D200" s="189" t="str">
        <f>'TABELA IIa'!D306</f>
        <v>Zamjenik glavnog tužioca ******</v>
      </c>
      <c r="E200" s="189">
        <f>'TABELA IIa'!E306</f>
        <v>0</v>
      </c>
      <c r="F200" s="189" t="str">
        <f>'TABELA IIa'!F306</f>
        <v>Nije ocijenjen</v>
      </c>
      <c r="G200" s="189" t="str">
        <f>'TABELA IIa'!G306</f>
        <v>KT i KTM</v>
      </c>
      <c r="H200" s="189">
        <f>'TABELA IIa'!H306</f>
        <v>0</v>
      </c>
      <c r="I200" s="189">
        <f>'TABELA IIa'!I306</f>
        <v>0</v>
      </c>
      <c r="J200" s="189">
        <f>'TABELA IIa'!J306</f>
        <v>0</v>
      </c>
      <c r="K200" s="189">
        <f>'TABELA IIa'!K306</f>
        <v>0</v>
      </c>
      <c r="L200" s="189" t="str">
        <f>'TABELA IIa'!L306</f>
        <v/>
      </c>
      <c r="M200" s="189" t="str">
        <f>'TABELA IIa'!M306</f>
        <v/>
      </c>
      <c r="N200" s="189" t="str">
        <f>'TABELA IIa'!N306</f>
        <v/>
      </c>
      <c r="O200" s="189">
        <f>'TABELA IIa'!O306</f>
        <v>0</v>
      </c>
      <c r="P200" s="189">
        <f>'TABELA IIa'!P306</f>
        <v>0</v>
      </c>
      <c r="Q200" s="189">
        <f>'TABELA IIa'!Q306</f>
        <v>0</v>
      </c>
      <c r="R200" s="189" t="str">
        <f>'TABELA IIa'!R306</f>
        <v/>
      </c>
      <c r="S200" s="189" t="str">
        <f>'TABELA IIa'!S306</f>
        <v/>
      </c>
      <c r="T200" s="189" t="str">
        <f>'TABELA IIa'!T306</f>
        <v/>
      </c>
      <c r="U200" s="189" t="str">
        <f>'TABELA IIa'!U306</f>
        <v/>
      </c>
      <c r="V200" s="189" t="str">
        <f>'TABELA IIa'!V306</f>
        <v/>
      </c>
      <c r="W200" s="189" t="e">
        <f>'TABELA IIa'!#REF!</f>
        <v>#REF!</v>
      </c>
      <c r="X200" s="189" t="e">
        <f>'TABELA IIa'!#REF!</f>
        <v>#REF!</v>
      </c>
      <c r="Y200" s="189" t="e">
        <f>'TABELA IIa'!#REF!</f>
        <v>#REF!</v>
      </c>
      <c r="Z200" s="189" t="e">
        <f>'TABELA IIa'!#REF!</f>
        <v>#REF!</v>
      </c>
      <c r="AA200" s="189" t="e">
        <f>'TABELA IIa'!#REF!</f>
        <v>#REF!</v>
      </c>
      <c r="AB200" s="189" t="e">
        <f>'TABELA IIa'!#REF!</f>
        <v>#REF!</v>
      </c>
      <c r="AC200" s="189" t="e">
        <f>'TABELA IIa'!#REF!</f>
        <v>#REF!</v>
      </c>
      <c r="AD200" s="189" t="e">
        <f>'TABELA IIa'!#REF!</f>
        <v>#REF!</v>
      </c>
    </row>
  </sheetData>
  <sheetProtection algorithmName="SHA-512" hashValue="59CIhMRzYJAix5uHU+0r6vzVPK46+Jig029Zg4OyfJSWo3QE3U62Vb++yhFwmEmjt4tZJD/vVdkm6uemcWcO6w==" saltValue="lQ2/t/m9TyulVtjgtbpVTw==" spinCount="100000" sheet="1" objects="1" scenarios="1"/>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34"/>
    <pageSetUpPr autoPageBreaks="0"/>
  </sheetPr>
  <dimension ref="A1:J9"/>
  <sheetViews>
    <sheetView workbookViewId="0">
      <selection activeCell="E5" sqref="E5"/>
    </sheetView>
  </sheetViews>
  <sheetFormatPr defaultRowHeight="12.75" x14ac:dyDescent="0.2"/>
  <cols>
    <col min="3" max="3" width="9.140625" style="20"/>
  </cols>
  <sheetData>
    <row r="1" spans="1:10" x14ac:dyDescent="0.2">
      <c r="A1" s="3" t="s">
        <v>25</v>
      </c>
      <c r="B1" s="3" t="s">
        <v>26</v>
      </c>
      <c r="C1" s="23" t="s">
        <v>27</v>
      </c>
      <c r="D1" s="3" t="s">
        <v>28</v>
      </c>
      <c r="E1" s="3" t="s">
        <v>29</v>
      </c>
      <c r="F1" s="3" t="s">
        <v>30</v>
      </c>
      <c r="G1" s="3" t="s">
        <v>31</v>
      </c>
      <c r="H1" s="3" t="s">
        <v>43</v>
      </c>
      <c r="I1" s="3" t="s">
        <v>32</v>
      </c>
      <c r="J1" s="3" t="s">
        <v>33</v>
      </c>
    </row>
    <row r="2" spans="1:10" x14ac:dyDescent="0.2">
      <c r="A2" s="6">
        <f>+'TABELA I'!K2</f>
        <v>0</v>
      </c>
      <c r="B2" s="6">
        <f>+'TABELA I'!K1</f>
        <v>2025</v>
      </c>
      <c r="C2" s="24">
        <v>4</v>
      </c>
      <c r="D2" s="4">
        <v>1</v>
      </c>
      <c r="E2" s="5">
        <f>'TABELA III-'!B10</f>
        <v>0</v>
      </c>
      <c r="F2" s="4">
        <f>'TABELA III-'!C10</f>
        <v>0</v>
      </c>
      <c r="G2" s="4">
        <f>'TABELA III-'!E10</f>
        <v>0</v>
      </c>
      <c r="H2" s="4">
        <f>'TABELA III-'!F10</f>
        <v>0</v>
      </c>
      <c r="I2" s="4">
        <f>'TABELA III-'!G10</f>
        <v>0</v>
      </c>
      <c r="J2" s="4">
        <f>'TABELA III-'!H10</f>
        <v>0</v>
      </c>
    </row>
    <row r="3" spans="1:10" x14ac:dyDescent="0.2">
      <c r="A3" s="6">
        <f>+'TABELA I'!K2</f>
        <v>0</v>
      </c>
      <c r="B3" s="6">
        <f>+'TABELA I'!K1</f>
        <v>2025</v>
      </c>
      <c r="C3" s="24">
        <v>8</v>
      </c>
      <c r="D3" s="4">
        <v>1</v>
      </c>
      <c r="E3" s="4">
        <f>'TABELA III-'!B11</f>
        <v>0</v>
      </c>
      <c r="F3" s="4">
        <f>'TABELA III-'!C11</f>
        <v>0</v>
      </c>
      <c r="G3" s="4">
        <f>'TABELA III-'!E11</f>
        <v>0</v>
      </c>
      <c r="H3" s="4">
        <f>'TABELA III-'!F11</f>
        <v>0</v>
      </c>
      <c r="I3" s="4">
        <f>'TABELA III-'!G11</f>
        <v>0</v>
      </c>
      <c r="J3" s="4">
        <f>'TABELA III-'!H11</f>
        <v>0</v>
      </c>
    </row>
    <row r="4" spans="1:10" x14ac:dyDescent="0.2">
      <c r="A4" s="6">
        <f>+'TABELA I'!K2</f>
        <v>0</v>
      </c>
      <c r="B4" s="6">
        <f>+'TABELA I'!K1</f>
        <v>2025</v>
      </c>
      <c r="C4" s="24">
        <v>5</v>
      </c>
      <c r="D4" s="4">
        <v>1</v>
      </c>
      <c r="E4" s="4">
        <f>'TABELA III-'!B12</f>
        <v>0</v>
      </c>
      <c r="F4" s="4">
        <f>'TABELA III-'!C12</f>
        <v>0</v>
      </c>
      <c r="G4" s="4">
        <f>'TABELA III-'!E12</f>
        <v>0</v>
      </c>
      <c r="H4" s="4">
        <f>'TABELA III-'!F12</f>
        <v>0</v>
      </c>
      <c r="I4" s="4">
        <f>'TABELA III-'!G12</f>
        <v>0</v>
      </c>
      <c r="J4" s="4">
        <f>'TABELA III-'!H12</f>
        <v>0</v>
      </c>
    </row>
    <row r="5" spans="1:10" x14ac:dyDescent="0.2">
      <c r="A5" s="6">
        <f>+'TABELA I'!K2</f>
        <v>0</v>
      </c>
      <c r="B5" s="6">
        <f>+'TABELA I'!K1</f>
        <v>2025</v>
      </c>
      <c r="C5" s="24">
        <v>9</v>
      </c>
      <c r="D5" s="4">
        <v>1</v>
      </c>
      <c r="E5" s="4">
        <f>'TABELA III-'!B13</f>
        <v>0</v>
      </c>
      <c r="F5" s="4">
        <f>'TABELA III-'!C13</f>
        <v>0</v>
      </c>
      <c r="G5" s="4">
        <f>'TABELA III-'!E13</f>
        <v>0</v>
      </c>
      <c r="H5" s="4">
        <f>'TABELA III-'!F13</f>
        <v>0</v>
      </c>
      <c r="I5" s="4">
        <f>'TABELA III-'!G13</f>
        <v>0</v>
      </c>
      <c r="J5" s="4">
        <f>'TABELA III-'!H13</f>
        <v>0</v>
      </c>
    </row>
    <row r="6" spans="1:10" x14ac:dyDescent="0.2">
      <c r="E6">
        <f t="shared" ref="E6:J6" si="0">SUM(E2:E5)</f>
        <v>0</v>
      </c>
      <c r="F6">
        <f t="shared" si="0"/>
        <v>0</v>
      </c>
      <c r="G6">
        <f t="shared" si="0"/>
        <v>0</v>
      </c>
      <c r="H6">
        <f t="shared" si="0"/>
        <v>0</v>
      </c>
      <c r="I6">
        <f t="shared" si="0"/>
        <v>0</v>
      </c>
      <c r="J6">
        <f t="shared" si="0"/>
        <v>0</v>
      </c>
    </row>
    <row r="8" spans="1:10" x14ac:dyDescent="0.2">
      <c r="A8" s="20" t="s">
        <v>182</v>
      </c>
    </row>
    <row r="9" spans="1:10" x14ac:dyDescent="0.2">
      <c r="A9" s="20" t="s">
        <v>53</v>
      </c>
    </row>
  </sheetData>
  <sheetProtection password="CCF6" sheet="1" objects="1" scenarios="1"/>
  <phoneticPr fontId="13"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E9"/>
  <sheetViews>
    <sheetView workbookViewId="0">
      <selection activeCell="A10" sqref="A10"/>
    </sheetView>
  </sheetViews>
  <sheetFormatPr defaultRowHeight="12.75" x14ac:dyDescent="0.2"/>
  <cols>
    <col min="1" max="2" width="11.5703125" customWidth="1"/>
    <col min="3" max="3" width="11.5703125" style="20" customWidth="1"/>
    <col min="4" max="5" width="11.5703125" customWidth="1"/>
  </cols>
  <sheetData>
    <row r="1" spans="1:5" x14ac:dyDescent="0.2">
      <c r="A1" s="3" t="s">
        <v>25</v>
      </c>
      <c r="B1" s="3" t="s">
        <v>26</v>
      </c>
      <c r="C1" s="23" t="s">
        <v>27</v>
      </c>
      <c r="D1" s="3" t="s">
        <v>28</v>
      </c>
      <c r="E1" s="28" t="s">
        <v>54</v>
      </c>
    </row>
    <row r="2" spans="1:5" x14ac:dyDescent="0.2">
      <c r="A2" s="6">
        <f>+'TABELA I'!K2</f>
        <v>0</v>
      </c>
      <c r="B2" s="6">
        <f>+'TABELA I'!K1</f>
        <v>2025</v>
      </c>
      <c r="C2" s="24">
        <v>4</v>
      </c>
      <c r="D2" s="4">
        <v>1</v>
      </c>
      <c r="E2" s="5">
        <f>'TABELA IIIa'!B10</f>
        <v>0</v>
      </c>
    </row>
    <row r="3" spans="1:5" x14ac:dyDescent="0.2">
      <c r="A3" s="6">
        <f>+'TABELA I'!K2</f>
        <v>0</v>
      </c>
      <c r="B3" s="6">
        <f>+'TABELA I'!K1</f>
        <v>2025</v>
      </c>
      <c r="C3" s="24">
        <v>8</v>
      </c>
      <c r="D3" s="4">
        <v>1</v>
      </c>
      <c r="E3" s="5">
        <f>'TABELA IIIa'!B11</f>
        <v>0</v>
      </c>
    </row>
    <row r="4" spans="1:5" x14ac:dyDescent="0.2">
      <c r="A4" s="6">
        <f>+'TABELA I'!K2</f>
        <v>0</v>
      </c>
      <c r="B4" s="6">
        <f>+'TABELA I'!K1</f>
        <v>2025</v>
      </c>
      <c r="C4" s="24">
        <v>5</v>
      </c>
      <c r="D4" s="4">
        <v>1</v>
      </c>
      <c r="E4" s="5">
        <f>'TABELA IIIa'!B12</f>
        <v>0</v>
      </c>
    </row>
    <row r="5" spans="1:5" x14ac:dyDescent="0.2">
      <c r="A5" s="6">
        <f>+'TABELA I'!K2</f>
        <v>0</v>
      </c>
      <c r="B5" s="6">
        <f>+'TABELA I'!K1</f>
        <v>2025</v>
      </c>
      <c r="C5" s="24">
        <v>9</v>
      </c>
      <c r="D5" s="4">
        <v>1</v>
      </c>
      <c r="E5" s="5">
        <f>'TABELA IIIa'!B13</f>
        <v>0</v>
      </c>
    </row>
    <row r="6" spans="1:5" x14ac:dyDescent="0.2">
      <c r="E6">
        <f>SUM(E2:E5)</f>
        <v>0</v>
      </c>
    </row>
    <row r="8" spans="1:5" x14ac:dyDescent="0.2">
      <c r="A8" s="20" t="s">
        <v>183</v>
      </c>
    </row>
    <row r="9" spans="1:5" x14ac:dyDescent="0.2">
      <c r="A9" s="20" t="s">
        <v>205</v>
      </c>
    </row>
  </sheetData>
  <sheetProtection password="CCF6" sheet="1" objects="1" scenarios="1"/>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34"/>
    <pageSetUpPr autoPageBreaks="0"/>
  </sheetPr>
  <dimension ref="A1:H3"/>
  <sheetViews>
    <sheetView topLeftCell="A38" zoomScale="85" zoomScaleNormal="85" workbookViewId="0">
      <selection activeCell="M148" sqref="M148"/>
    </sheetView>
  </sheetViews>
  <sheetFormatPr defaultRowHeight="12.75" x14ac:dyDescent="0.2"/>
  <cols>
    <col min="3" max="3" width="14" customWidth="1"/>
    <col min="4" max="4" width="14.85546875" customWidth="1"/>
    <col min="5" max="5" width="11.5703125" customWidth="1"/>
    <col min="6" max="6" width="12.42578125" customWidth="1"/>
  </cols>
  <sheetData>
    <row r="1" spans="1:8" x14ac:dyDescent="0.2">
      <c r="A1" s="25" t="s">
        <v>25</v>
      </c>
      <c r="B1" s="25" t="s">
        <v>26</v>
      </c>
      <c r="C1" s="25" t="s">
        <v>27</v>
      </c>
      <c r="D1" s="25" t="s">
        <v>28</v>
      </c>
      <c r="E1" s="25" t="s">
        <v>35</v>
      </c>
      <c r="F1" s="25" t="s">
        <v>36</v>
      </c>
      <c r="G1" s="7"/>
      <c r="H1" s="7"/>
    </row>
    <row r="2" spans="1:8" x14ac:dyDescent="0.2">
      <c r="A2" s="6">
        <f>+'TABELA I'!K2</f>
        <v>0</v>
      </c>
      <c r="B2" s="6">
        <f>+'TABELA I'!K1</f>
        <v>2025</v>
      </c>
      <c r="C2" s="8">
        <v>4</v>
      </c>
      <c r="D2" s="8">
        <v>1</v>
      </c>
      <c r="E2" s="8">
        <f>'TABELA IV-'!C6</f>
        <v>0</v>
      </c>
      <c r="F2" s="8">
        <f>'TABELA IV-'!D6</f>
        <v>0</v>
      </c>
    </row>
    <row r="3" spans="1:8" x14ac:dyDescent="0.2">
      <c r="A3" s="6">
        <f>+'TABELA I'!K2</f>
        <v>0</v>
      </c>
      <c r="B3" s="6">
        <f>+'TABELA I'!K1</f>
        <v>2025</v>
      </c>
      <c r="C3" s="8">
        <v>5</v>
      </c>
      <c r="D3" s="8">
        <v>1</v>
      </c>
      <c r="E3" s="8">
        <f>'TABELA IV-'!C7</f>
        <v>0</v>
      </c>
      <c r="F3" s="8">
        <f>'TABELA IV-'!D7</f>
        <v>0</v>
      </c>
    </row>
  </sheetData>
  <sheetProtection password="CCF6" sheet="1" objects="1" scenarios="1"/>
  <phoneticPr fontId="13" type="noConversion"/>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0ZBMTQ4RDE3LTYwNjUtNENCMy1CNTI2LTNENzk4NjhCMDcwNX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3LiA4LiAyMDI1LiAxMTozNDo1OD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T99WDnfuxnhztT34fNrXzYrYPEYnqz3oMXYThrnpT7c=</DigestValue>
      </Reference>
      <Reference URI="#CLASSIFICATIONHISTORY">
        <DigestMethod Algorithm="http://www.w3.org/2001/04/xmlenc#sha256"/>
        <DigestValue>DPMzYaMeVYp2ChN4FBgzMa4q8DAED6yzmCgr+0EtR9o=</DigestValue>
      </Reference>
    </SignedInfo>
    <SignatureValue>eVp2DRIsDQMMBmB8e2ItGesPBR7tJvvnk5T+bnz//ryOEFFM7I/FchgtgVLwMT0BwNVfkFXVh52GSgxantmoqA==</SignatureValue>
    <Object Id="CLASSIFICATIONHISTORY">
      <ArrayOfString xmlns:xsi="http://www.w3.org/2001/XMLSchema-instance" xmlns:xsd="http://www.w3.org/2001/XMLSchema" xmlns="">
        <string>zOqns+db+sNM2VEvzbpY5JybnFEZfyZC</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FA148D17-6065-4CB3-B526-3D79868B0705}">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ED0A7790-94F2-43A4-A94D-7F7536D13002}">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7</vt:i4>
      </vt:variant>
    </vt:vector>
  </HeadingPairs>
  <TitlesOfParts>
    <vt:vector size="22" baseType="lpstr">
      <vt:lpstr>Uputstvo</vt:lpstr>
      <vt:lpstr>TABELA I</vt:lpstr>
      <vt:lpstr>TABELA II</vt:lpstr>
      <vt:lpstr>TABELA IIa</vt:lpstr>
      <vt:lpstr>TABELA III</vt:lpstr>
      <vt:lpstr>TABELA IV</vt:lpstr>
      <vt:lpstr>tbl_kvalitet_predm</vt:lpstr>
      <vt:lpstr>TABELA III-</vt:lpstr>
      <vt:lpstr>TABELA IIIa</vt:lpstr>
      <vt:lpstr>TABELA IV-</vt:lpstr>
      <vt:lpstr>tab1norma</vt:lpstr>
      <vt:lpstr>tbl_kvalitet_tuzioci</vt:lpstr>
      <vt:lpstr>2tbl8atuz-kta_ktn</vt:lpstr>
      <vt:lpstr>tbl IIIa</vt:lpstr>
      <vt:lpstr>2tbl9tuz-zastare</vt:lpstr>
      <vt:lpstr>'TABELA II'!Print_Area</vt:lpstr>
      <vt:lpstr>'TABELA III'!Print_Area</vt:lpstr>
      <vt:lpstr>'TABELA III-'!Print_Area</vt:lpstr>
      <vt:lpstr>'TABELA IIIa'!Print_Area</vt:lpstr>
      <vt:lpstr>'TABELA IV'!Print_Area</vt:lpstr>
      <vt:lpstr>'TABELA IV-'!Print_Area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Sana.Cengic</dc:creator>
  <cp:lastModifiedBy>Radinka Lucic</cp:lastModifiedBy>
  <cp:lastPrinted>2025-11-04T09:50:02Z</cp:lastPrinted>
  <dcterms:created xsi:type="dcterms:W3CDTF">2005-11-18T09:49:42Z</dcterms:created>
  <dcterms:modified xsi:type="dcterms:W3CDTF">2025-12-05T14:50:28Z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5a5795b1-4903-44c3-8768-396ee2708046</vt:lpwstr>
  </property>
  <property fmtid="{D5CDD505-2E9C-101B-9397-08002B2CF9AE}" pid="3" name="bjSaver">
    <vt:lpwstr>fZ/c1JJSgB+L7sy4iD+68XjASctWJxRH</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uid="id_classification_nonbusiness" value="" /&gt;&lt;/sisl&gt;</vt:lpwstr>
  </property>
  <property fmtid="{D5CDD505-2E9C-101B-9397-08002B2CF9AE}" pid="6" name="bjDocumentSecurityLabel">
    <vt:lpwstr>JAVNO</vt:lpwstr>
  </property>
  <property fmtid="{D5CDD505-2E9C-101B-9397-08002B2CF9AE}" pid="7" name="bjpmDocIH">
    <vt:lpwstr>D/E49GRMBovewe2xLV2r4G14jUqqslyJ</vt:lpwstr>
  </property>
  <property fmtid="{D5CDD505-2E9C-101B-9397-08002B2CF9AE}" pid="8" name="bjClsUserRVM">
    <vt:lpwstr>[]</vt:lpwstr>
  </property>
  <property fmtid="{D5CDD505-2E9C-101B-9397-08002B2CF9AE}" pid="9" name="bjLabelHistoryID">
    <vt:lpwstr>{FA148D17-6065-4CB3-B526-3D79868B0705}</vt:lpwstr>
  </property>
  <property fmtid="{D5CDD505-2E9C-101B-9397-08002B2CF9AE}" pid="10" name="bjRightHeaderLabel-first">
    <vt:lpwstr>&amp;"Arial,Regular"&amp;11&amp;B&amp;K000000JAVNO</vt:lpwstr>
  </property>
  <property fmtid="{D5CDD505-2E9C-101B-9397-08002B2CF9AE}" pid="11" name="bjRightHeaderLabel-even">
    <vt:lpwstr>&amp;"Arial,Regular"&amp;11&amp;B&amp;K000000JAVNO</vt:lpwstr>
  </property>
  <property fmtid="{D5CDD505-2E9C-101B-9397-08002B2CF9AE}" pid="12" name="bjRightHeaderLabel">
    <vt:lpwstr>&amp;"Arial,Regular"&amp;11&amp;B&amp;K000000JAVNO</vt:lpwstr>
  </property>
</Properties>
</file>