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filterPrivacy="1" defaultThemeVersion="124226"/>
  <xr:revisionPtr revIDLastSave="0" documentId="13_ncr:1_{47E3A6A7-6E5C-4E71-98DA-4E8D301DEA12}" xr6:coauthVersionLast="47" xr6:coauthVersionMax="47" xr10:uidLastSave="{00000000-0000-0000-0000-000000000000}"/>
  <bookViews>
    <workbookView xWindow="-120" yWindow="-120" windowWidth="29040" windowHeight="15720" tabRatio="949" xr2:uid="{00000000-000D-0000-FFFF-FFFF00000000}"/>
  </bookViews>
  <sheets>
    <sheet name="ТАБЕЛА - СТАТИСТИКА" sheetId="3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56" i="33" l="1"/>
  <c r="C56" i="33"/>
  <c r="B56" i="33"/>
  <c r="H53" i="33"/>
  <c r="G53" i="33"/>
  <c r="H27" i="33"/>
  <c r="F27" i="33"/>
  <c r="G27" i="33" s="1"/>
  <c r="H54" i="33" l="1"/>
  <c r="D54" i="33" l="1"/>
  <c r="F54" i="33" s="1"/>
  <c r="G54" i="33" s="1"/>
  <c r="D28" i="33"/>
  <c r="D26" i="33"/>
  <c r="D25" i="33"/>
  <c r="D24" i="33"/>
  <c r="D23" i="33"/>
  <c r="D44" i="33"/>
  <c r="D43" i="33"/>
  <c r="D41" i="33"/>
  <c r="D40" i="33"/>
  <c r="D22" i="33"/>
  <c r="D20" i="33"/>
  <c r="F20" i="33" s="1"/>
  <c r="D19" i="33"/>
  <c r="F19" i="33" s="1"/>
  <c r="D18" i="33"/>
  <c r="D17" i="33"/>
  <c r="D16" i="33"/>
  <c r="D15" i="33"/>
  <c r="D7" i="33"/>
  <c r="D6" i="33"/>
  <c r="D65" i="33" l="1"/>
  <c r="E33" i="33" l="1"/>
  <c r="E29" i="33"/>
  <c r="C45" i="33"/>
  <c r="E38" i="33"/>
  <c r="C38" i="33"/>
  <c r="H41" i="33"/>
  <c r="G41" i="33"/>
  <c r="H25" i="33"/>
  <c r="G25" i="33"/>
  <c r="F18" i="33"/>
  <c r="G18" i="33" s="1"/>
  <c r="F26" i="33"/>
  <c r="G26" i="33" s="1"/>
  <c r="F24" i="33"/>
  <c r="G24" i="33" s="1"/>
  <c r="H50" i="33"/>
  <c r="D50" i="33"/>
  <c r="F50" i="33" s="1"/>
  <c r="G50" i="33" s="1"/>
  <c r="F22" i="33"/>
  <c r="G22" i="33" s="1"/>
  <c r="C11" i="33"/>
  <c r="G19" i="33"/>
  <c r="C66" i="33"/>
  <c r="F15" i="33"/>
  <c r="G15" i="33" s="1"/>
  <c r="F16" i="33"/>
  <c r="G16" i="33" s="1"/>
  <c r="F17" i="33"/>
  <c r="G17" i="33" s="1"/>
  <c r="G20" i="33"/>
  <c r="F21" i="33"/>
  <c r="G21" i="33" s="1"/>
  <c r="F23" i="33"/>
  <c r="G23" i="33" s="1"/>
  <c r="F28" i="33"/>
  <c r="G28" i="33" s="1"/>
  <c r="H26" i="33"/>
  <c r="H18" i="33"/>
  <c r="H55" i="33"/>
  <c r="D55" i="33"/>
  <c r="F55" i="33" s="1"/>
  <c r="G55" i="33" s="1"/>
  <c r="H20" i="33"/>
  <c r="H48" i="33"/>
  <c r="D48" i="33"/>
  <c r="F48" i="33" s="1"/>
  <c r="G48" i="33" s="1"/>
  <c r="B11" i="33"/>
  <c r="B29" i="33"/>
  <c r="B33" i="33"/>
  <c r="B45" i="33"/>
  <c r="D52" i="33"/>
  <c r="F52" i="33" s="1"/>
  <c r="G52" i="33" s="1"/>
  <c r="D47" i="33"/>
  <c r="D49" i="33"/>
  <c r="F49" i="33" s="1"/>
  <c r="G49" i="33" s="1"/>
  <c r="D51" i="33"/>
  <c r="F51" i="33" s="1"/>
  <c r="G51" i="33" s="1"/>
  <c r="H52" i="33"/>
  <c r="H51" i="33"/>
  <c r="F6" i="33"/>
  <c r="G6" i="33" s="1"/>
  <c r="F7" i="33"/>
  <c r="G7" i="33" s="1"/>
  <c r="D8" i="33"/>
  <c r="F8" i="33" s="1"/>
  <c r="G8" i="33" s="1"/>
  <c r="D9" i="33"/>
  <c r="F9" i="33" s="1"/>
  <c r="G9" i="33" s="1"/>
  <c r="F10" i="33"/>
  <c r="G10" i="33" s="1"/>
  <c r="E11" i="33"/>
  <c r="D31" i="33"/>
  <c r="F31" i="33" s="1"/>
  <c r="D32" i="33"/>
  <c r="F32" i="33" s="1"/>
  <c r="G32" i="33" s="1"/>
  <c r="F40" i="33"/>
  <c r="G40" i="33" s="1"/>
  <c r="D42" i="33"/>
  <c r="F42" i="33" s="1"/>
  <c r="G42" i="33" s="1"/>
  <c r="G43" i="33"/>
  <c r="F44" i="33"/>
  <c r="G44" i="33" s="1"/>
  <c r="E45" i="33"/>
  <c r="G58" i="33"/>
  <c r="G59" i="33"/>
  <c r="F60" i="33"/>
  <c r="G60" i="33" s="1"/>
  <c r="E61" i="33"/>
  <c r="B61" i="33"/>
  <c r="E66" i="33"/>
  <c r="H64" i="33"/>
  <c r="H65" i="33"/>
  <c r="H63" i="33"/>
  <c r="D63" i="33"/>
  <c r="F63" i="33" s="1"/>
  <c r="D64" i="33"/>
  <c r="F64" i="33" s="1"/>
  <c r="G64" i="33" s="1"/>
  <c r="F65" i="33"/>
  <c r="G65" i="33" s="1"/>
  <c r="C61" i="33"/>
  <c r="H59" i="33"/>
  <c r="H60" i="33"/>
  <c r="H58" i="33"/>
  <c r="C29" i="33"/>
  <c r="C33" i="33"/>
  <c r="B66" i="33"/>
  <c r="H49" i="33"/>
  <c r="H47" i="33"/>
  <c r="H42" i="33"/>
  <c r="H43" i="33"/>
  <c r="H44" i="33"/>
  <c r="H40" i="33"/>
  <c r="D35" i="33"/>
  <c r="F35" i="33" s="1"/>
  <c r="G35" i="33" s="1"/>
  <c r="D37" i="33"/>
  <c r="F37" i="33" s="1"/>
  <c r="H37" i="33"/>
  <c r="H35" i="33"/>
  <c r="H32" i="33"/>
  <c r="H31" i="33"/>
  <c r="H16" i="33"/>
  <c r="H17" i="33"/>
  <c r="H19" i="33"/>
  <c r="H21" i="33"/>
  <c r="H22" i="33"/>
  <c r="H23" i="33"/>
  <c r="H24" i="33"/>
  <c r="H28" i="33"/>
  <c r="H15" i="33"/>
  <c r="H12" i="33"/>
  <c r="D12" i="33"/>
  <c r="F12" i="33" s="1"/>
  <c r="G12" i="33" s="1"/>
  <c r="H7" i="33"/>
  <c r="H8" i="33"/>
  <c r="H9" i="33"/>
  <c r="H10" i="33"/>
  <c r="H6" i="33"/>
  <c r="B38" i="33"/>
  <c r="E71" i="33"/>
  <c r="C71" i="33"/>
  <c r="D71" i="33" s="1"/>
  <c r="F71" i="33" s="1"/>
  <c r="F47" i="33" l="1"/>
  <c r="G47" i="33" s="1"/>
  <c r="D56" i="33"/>
  <c r="F56" i="33" s="1"/>
  <c r="H33" i="33"/>
  <c r="H61" i="33"/>
  <c r="D66" i="33"/>
  <c r="F66" i="33" s="1"/>
  <c r="G66" i="33" s="1"/>
  <c r="H66" i="33"/>
  <c r="H38" i="33"/>
  <c r="D29" i="33"/>
  <c r="F29" i="33" s="1"/>
  <c r="G29" i="33" s="1"/>
  <c r="H11" i="33"/>
  <c r="D11" i="33"/>
  <c r="D61" i="33"/>
  <c r="D45" i="33"/>
  <c r="F45" i="33" s="1"/>
  <c r="G45" i="33" s="1"/>
  <c r="B68" i="33"/>
  <c r="B72" i="33" s="1"/>
  <c r="D38" i="33"/>
  <c r="C68" i="33"/>
  <c r="C72" i="33" s="1"/>
  <c r="D33" i="33"/>
  <c r="F33" i="33" s="1"/>
  <c r="G33" i="33" s="1"/>
  <c r="H29" i="33"/>
  <c r="G63" i="33"/>
  <c r="H56" i="33"/>
  <c r="H45" i="33"/>
  <c r="G37" i="33"/>
  <c r="F38" i="33"/>
  <c r="E68" i="33"/>
  <c r="E72" i="33" s="1"/>
  <c r="G31" i="33"/>
  <c r="F11" i="33" l="1"/>
  <c r="G11" i="33" s="1"/>
  <c r="G61" i="33"/>
  <c r="G38" i="33"/>
  <c r="G56" i="33"/>
  <c r="D68" i="33"/>
  <c r="D72" i="33" s="1"/>
  <c r="H68" i="33"/>
  <c r="F68" i="33" l="1"/>
  <c r="F72" i="33" s="1"/>
  <c r="G68" i="33" l="1"/>
</calcChain>
</file>

<file path=xl/sharedStrings.xml><?xml version="1.0" encoding="utf-8"?>
<sst xmlns="http://schemas.openxmlformats.org/spreadsheetml/2006/main" count="73" uniqueCount="67">
  <si>
    <t>врста предмета</t>
  </si>
  <si>
    <t>број неријешених предмета на почетку извјештајног периода</t>
  </si>
  <si>
    <t>број примљених предмета</t>
  </si>
  <si>
    <t>укупан број свих предмета у раду</t>
  </si>
  <si>
    <t>број предмета који су ријешени</t>
  </si>
  <si>
    <t>број неријешених предмета</t>
  </si>
  <si>
    <t>% ријешених предмета у односу на прилив предмета</t>
  </si>
  <si>
    <t>Парнични реферат</t>
  </si>
  <si>
    <t>П</t>
  </si>
  <si>
    <t>Мал</t>
  </si>
  <si>
    <t>Рс</t>
  </si>
  <si>
    <t>Пом</t>
  </si>
  <si>
    <t>Укупно</t>
  </si>
  <si>
    <t>Од тога комунални</t>
  </si>
  <si>
    <t>Пс</t>
  </si>
  <si>
    <t>Малс</t>
  </si>
  <si>
    <t>Кривични реферат</t>
  </si>
  <si>
    <t>К</t>
  </si>
  <si>
    <t>Кпп</t>
  </si>
  <si>
    <t>Кпс</t>
  </si>
  <si>
    <t>Кр</t>
  </si>
  <si>
    <t>Кбс</t>
  </si>
  <si>
    <t>Км</t>
  </si>
  <si>
    <t>Кв</t>
  </si>
  <si>
    <t>Икс</t>
  </si>
  <si>
    <t>Извршни реферат</t>
  </si>
  <si>
    <t>И</t>
  </si>
  <si>
    <t>Ип</t>
  </si>
  <si>
    <t>Од тога комунални (без РТВ таксе)</t>
  </si>
  <si>
    <t>Комунални наплата РТВ таксе</t>
  </si>
  <si>
    <t>Укупно комунални</t>
  </si>
  <si>
    <t>Ванпарнични реферат</t>
  </si>
  <si>
    <t>О</t>
  </si>
  <si>
    <t>Пр</t>
  </si>
  <si>
    <t>Ипс</t>
  </si>
  <si>
    <t>В (р)</t>
  </si>
  <si>
    <t>У К У П Н О СВЕ</t>
  </si>
  <si>
    <t>%неријешених предмета у односу на укупан број предмета у раду</t>
  </si>
  <si>
    <t>Комунални предмети</t>
  </si>
  <si>
    <t>Мал-комунал</t>
  </si>
  <si>
    <t>И-комунал</t>
  </si>
  <si>
    <t>ИП-комунални</t>
  </si>
  <si>
    <t>УКУПНО</t>
  </si>
  <si>
    <t>Провјера са листа</t>
  </si>
  <si>
    <t>разлика</t>
  </si>
  <si>
    <t>Основни суд у Котор Варошу</t>
  </si>
  <si>
    <t>Прекршајни реферат</t>
  </si>
  <si>
    <t>Остали предмети</t>
  </si>
  <si>
    <t>Су</t>
  </si>
  <si>
    <t>Су-ап</t>
  </si>
  <si>
    <t>Овх</t>
  </si>
  <si>
    <t>Км Кпп</t>
  </si>
  <si>
    <t>Прм</t>
  </si>
  <si>
    <t>Пр-Пв</t>
  </si>
  <si>
    <t>Ипсз</t>
  </si>
  <si>
    <t>Км Икс</t>
  </si>
  <si>
    <t>Зуп-Зуп</t>
  </si>
  <si>
    <t>Км-Кбс</t>
  </si>
  <si>
    <t>Kм-Kмв</t>
  </si>
  <si>
    <t>Пр-Прпп</t>
  </si>
  <si>
    <t>K-Пом</t>
  </si>
  <si>
    <t>В-Мо</t>
  </si>
  <si>
    <t>Пр-Зм</t>
  </si>
  <si>
    <t>Пр-КВ-И</t>
  </si>
  <si>
    <t>К-Кп</t>
  </si>
  <si>
    <t>Прм-Ипсм</t>
  </si>
  <si>
    <t>Извјештај о раду Основног суда у Котор Варошу од 01.01.2026. дo 30.06.2026.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</si>
</sst>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2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color indexed="10"/>
      <name val="Arial"/>
      <family val="2"/>
    </font>
    <font>
      <sz val="10"/>
      <name val="Arial"/>
      <family val="2"/>
    </font>
    <font>
      <sz val="10"/>
      <color indexed="9"/>
      <name val="Arial"/>
      <family val="2"/>
    </font>
    <font>
      <b/>
      <sz val="12"/>
      <color indexed="8"/>
      <name val="Arial"/>
      <family val="2"/>
    </font>
    <font>
      <sz val="11"/>
      <color indexed="8"/>
      <name val="Calibri"/>
      <family val="2"/>
    </font>
    <font>
      <sz val="10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80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0" xfId="0" applyFont="1"/>
    <xf numFmtId="0" fontId="3" fillId="0" borderId="0" xfId="0" applyFont="1"/>
    <xf numFmtId="0" fontId="2" fillId="0" borderId="4" xfId="0" applyFont="1" applyBorder="1" applyAlignment="1">
      <alignment vertical="top" wrapText="1"/>
    </xf>
    <xf numFmtId="2" fontId="2" fillId="0" borderId="5" xfId="0" applyNumberFormat="1" applyFont="1" applyBorder="1" applyAlignment="1">
      <alignment horizontal="right" vertical="top" wrapText="1"/>
    </xf>
    <xf numFmtId="0" fontId="2" fillId="0" borderId="6" xfId="0" applyFont="1" applyBorder="1" applyAlignment="1">
      <alignment vertical="top" wrapText="1"/>
    </xf>
    <xf numFmtId="0" fontId="3" fillId="2" borderId="6" xfId="0" applyFont="1" applyFill="1" applyBorder="1" applyAlignment="1">
      <alignment vertical="top" wrapText="1"/>
    </xf>
    <xf numFmtId="2" fontId="2" fillId="2" borderId="5" xfId="0" applyNumberFormat="1" applyFont="1" applyFill="1" applyBorder="1" applyAlignment="1">
      <alignment horizontal="right" vertical="top" wrapText="1"/>
    </xf>
    <xf numFmtId="2" fontId="2" fillId="2" borderId="9" xfId="0" applyNumberFormat="1" applyFont="1" applyFill="1" applyBorder="1" applyAlignment="1">
      <alignment horizontal="right" vertical="top" wrapText="1"/>
    </xf>
    <xf numFmtId="0" fontId="2" fillId="0" borderId="10" xfId="0" applyFont="1" applyBorder="1" applyAlignment="1">
      <alignment vertical="top" wrapText="1"/>
    </xf>
    <xf numFmtId="2" fontId="2" fillId="0" borderId="11" xfId="0" applyNumberFormat="1" applyFont="1" applyBorder="1" applyAlignment="1">
      <alignment horizontal="right" vertical="top" wrapText="1"/>
    </xf>
    <xf numFmtId="2" fontId="2" fillId="0" borderId="8" xfId="0" applyNumberFormat="1" applyFont="1" applyBorder="1" applyAlignment="1">
      <alignment horizontal="right" vertical="top" wrapText="1"/>
    </xf>
    <xf numFmtId="0" fontId="2" fillId="0" borderId="12" xfId="0" applyFont="1" applyBorder="1" applyAlignment="1">
      <alignment vertical="top" wrapText="1"/>
    </xf>
    <xf numFmtId="2" fontId="2" fillId="0" borderId="9" xfId="0" applyNumberFormat="1" applyFont="1" applyBorder="1" applyAlignment="1">
      <alignment horizontal="right" vertical="top" wrapText="1"/>
    </xf>
    <xf numFmtId="0" fontId="3" fillId="2" borderId="13" xfId="0" applyFont="1" applyFill="1" applyBorder="1" applyAlignment="1">
      <alignment vertical="top" wrapText="1"/>
    </xf>
    <xf numFmtId="0" fontId="4" fillId="0" borderId="0" xfId="0" applyFont="1"/>
    <xf numFmtId="0" fontId="3" fillId="2" borderId="4" xfId="0" applyFont="1" applyFill="1" applyBorder="1" applyAlignment="1">
      <alignment vertical="top" wrapText="1"/>
    </xf>
    <xf numFmtId="0" fontId="2" fillId="0" borderId="19" xfId="0" applyFont="1" applyBorder="1"/>
    <xf numFmtId="0" fontId="2" fillId="0" borderId="20" xfId="0" applyFont="1" applyBorder="1"/>
    <xf numFmtId="0" fontId="3" fillId="2" borderId="19" xfId="0" applyFont="1" applyFill="1" applyBorder="1"/>
    <xf numFmtId="0" fontId="5" fillId="0" borderId="0" xfId="0" applyFont="1"/>
    <xf numFmtId="3" fontId="2" fillId="0" borderId="0" xfId="0" applyNumberFormat="1" applyFont="1"/>
    <xf numFmtId="3" fontId="2" fillId="0" borderId="21" xfId="0" applyNumberFormat="1" applyFont="1" applyBorder="1" applyAlignment="1">
      <alignment vertical="top" wrapText="1"/>
    </xf>
    <xf numFmtId="3" fontId="2" fillId="0" borderId="22" xfId="0" applyNumberFormat="1" applyFont="1" applyBorder="1" applyAlignment="1">
      <alignment vertical="top" wrapText="1"/>
    </xf>
    <xf numFmtId="3" fontId="2" fillId="0" borderId="5" xfId="0" applyNumberFormat="1" applyFont="1" applyBorder="1" applyAlignment="1">
      <alignment horizontal="right" vertical="top" wrapText="1"/>
    </xf>
    <xf numFmtId="3" fontId="2" fillId="0" borderId="7" xfId="0" applyNumberFormat="1" applyFont="1" applyBorder="1" applyAlignment="1">
      <alignment horizontal="right" vertical="top" wrapText="1"/>
    </xf>
    <xf numFmtId="3" fontId="3" fillId="2" borderId="7" xfId="0" applyNumberFormat="1" applyFont="1" applyFill="1" applyBorder="1" applyAlignment="1">
      <alignment horizontal="right" vertical="top" wrapText="1"/>
    </xf>
    <xf numFmtId="3" fontId="2" fillId="0" borderId="11" xfId="0" applyNumberFormat="1" applyFont="1" applyBorder="1" applyAlignment="1">
      <alignment horizontal="right" vertical="top" wrapText="1"/>
    </xf>
    <xf numFmtId="3" fontId="3" fillId="2" borderId="17" xfId="0" applyNumberFormat="1" applyFont="1" applyFill="1" applyBorder="1" applyAlignment="1">
      <alignment horizontal="right" vertical="top" wrapText="1"/>
    </xf>
    <xf numFmtId="3" fontId="2" fillId="0" borderId="14" xfId="0" applyNumberFormat="1" applyFont="1" applyBorder="1" applyAlignment="1">
      <alignment horizontal="right" vertical="top" wrapText="1"/>
    </xf>
    <xf numFmtId="3" fontId="2" fillId="0" borderId="15" xfId="0" applyNumberFormat="1" applyFont="1" applyBorder="1" applyAlignment="1">
      <alignment horizontal="right" vertical="top" wrapText="1"/>
    </xf>
    <xf numFmtId="3" fontId="2" fillId="0" borderId="17" xfId="0" applyNumberFormat="1" applyFont="1" applyBorder="1" applyAlignment="1">
      <alignment horizontal="right" vertical="top" wrapText="1"/>
    </xf>
    <xf numFmtId="3" fontId="3" fillId="2" borderId="5" xfId="0" applyNumberFormat="1" applyFont="1" applyFill="1" applyBorder="1" applyAlignment="1">
      <alignment horizontal="right" vertical="top" wrapText="1"/>
    </xf>
    <xf numFmtId="3" fontId="5" fillId="0" borderId="0" xfId="0" applyNumberFormat="1" applyFont="1"/>
    <xf numFmtId="3" fontId="3" fillId="2" borderId="23" xfId="0" applyNumberFormat="1" applyFont="1" applyFill="1" applyBorder="1"/>
    <xf numFmtId="0" fontId="5" fillId="0" borderId="6" xfId="0" applyFont="1" applyBorder="1" applyAlignment="1">
      <alignment vertical="top" wrapText="1"/>
    </xf>
    <xf numFmtId="0" fontId="6" fillId="0" borderId="0" xfId="0" applyFont="1"/>
    <xf numFmtId="3" fontId="6" fillId="0" borderId="0" xfId="0" applyNumberFormat="1" applyFont="1"/>
    <xf numFmtId="0" fontId="2" fillId="0" borderId="0" xfId="0" applyFont="1" applyAlignment="1">
      <alignment horizontal="left"/>
    </xf>
    <xf numFmtId="0" fontId="7" fillId="0" borderId="0" xfId="0" applyFont="1"/>
    <xf numFmtId="3" fontId="2" fillId="3" borderId="5" xfId="0" applyNumberFormat="1" applyFont="1" applyFill="1" applyBorder="1" applyAlignment="1">
      <alignment horizontal="right" vertical="top" wrapText="1"/>
    </xf>
    <xf numFmtId="3" fontId="2" fillId="3" borderId="7" xfId="0" applyNumberFormat="1" applyFont="1" applyFill="1" applyBorder="1" applyAlignment="1">
      <alignment horizontal="right" vertical="top" wrapText="1"/>
    </xf>
    <xf numFmtId="3" fontId="2" fillId="3" borderId="11" xfId="0" applyNumberFormat="1" applyFont="1" applyFill="1" applyBorder="1" applyAlignment="1">
      <alignment horizontal="right" vertical="top" wrapText="1"/>
    </xf>
    <xf numFmtId="3" fontId="2" fillId="3" borderId="14" xfId="0" applyNumberFormat="1" applyFont="1" applyFill="1" applyBorder="1" applyAlignment="1">
      <alignment horizontal="right" vertical="top" wrapText="1"/>
    </xf>
    <xf numFmtId="3" fontId="2" fillId="3" borderId="17" xfId="0" applyNumberFormat="1" applyFont="1" applyFill="1" applyBorder="1" applyAlignment="1">
      <alignment horizontal="right" vertical="top" wrapText="1"/>
    </xf>
    <xf numFmtId="3" fontId="2" fillId="0" borderId="14" xfId="0" applyNumberFormat="1" applyFont="1" applyFill="1" applyBorder="1" applyAlignment="1">
      <alignment horizontal="right" vertical="top" wrapText="1"/>
    </xf>
    <xf numFmtId="3" fontId="2" fillId="0" borderId="15" xfId="0" applyNumberFormat="1" applyFont="1" applyFill="1" applyBorder="1" applyAlignment="1">
      <alignment horizontal="right" vertical="top" wrapText="1"/>
    </xf>
    <xf numFmtId="3" fontId="2" fillId="0" borderId="0" xfId="0" applyNumberFormat="1" applyFont="1" applyBorder="1" applyAlignment="1">
      <alignment horizontal="right" vertical="top" wrapText="1"/>
    </xf>
    <xf numFmtId="3" fontId="2" fillId="0" borderId="25" xfId="0" applyNumberFormat="1" applyFont="1" applyBorder="1" applyAlignment="1">
      <alignment horizontal="right" vertical="top" wrapText="1"/>
    </xf>
    <xf numFmtId="3" fontId="2" fillId="0" borderId="26" xfId="0" applyNumberFormat="1" applyFont="1" applyBorder="1" applyAlignment="1">
      <alignment horizontal="right" vertical="top" wrapText="1"/>
    </xf>
    <xf numFmtId="2" fontId="2" fillId="0" borderId="5" xfId="1" applyNumberFormat="1" applyFont="1" applyBorder="1" applyAlignment="1">
      <alignment horizontal="right" vertical="top" wrapText="1"/>
    </xf>
    <xf numFmtId="2" fontId="9" fillId="2" borderId="5" xfId="1" applyNumberFormat="1" applyFont="1" applyFill="1" applyBorder="1" applyAlignment="1">
      <alignment horizontal="right" vertical="top" wrapText="1"/>
    </xf>
    <xf numFmtId="2" fontId="2" fillId="0" borderId="11" xfId="1" applyNumberFormat="1" applyFont="1" applyBorder="1" applyAlignment="1">
      <alignment horizontal="right" vertical="top" wrapText="1"/>
    </xf>
    <xf numFmtId="2" fontId="2" fillId="0" borderId="8" xfId="1" applyNumberFormat="1" applyFont="1" applyBorder="1" applyAlignment="1">
      <alignment horizontal="right" vertical="top" wrapText="1"/>
    </xf>
    <xf numFmtId="2" fontId="9" fillId="2" borderId="15" xfId="1" applyNumberFormat="1" applyFont="1" applyFill="1" applyBorder="1" applyAlignment="1">
      <alignment horizontal="right" vertical="top" wrapText="1"/>
    </xf>
    <xf numFmtId="2" fontId="9" fillId="2" borderId="8" xfId="1" applyNumberFormat="1" applyFont="1" applyFill="1" applyBorder="1" applyAlignment="1">
      <alignment horizontal="right" vertical="top" wrapText="1"/>
    </xf>
    <xf numFmtId="2" fontId="2" fillId="0" borderId="27" xfId="1" applyNumberFormat="1" applyFont="1" applyBorder="1" applyAlignment="1">
      <alignment horizontal="right" vertical="top" wrapText="1"/>
    </xf>
    <xf numFmtId="2" fontId="2" fillId="0" borderId="14" xfId="0" applyNumberFormat="1" applyFont="1" applyBorder="1" applyAlignment="1">
      <alignment horizontal="right" vertical="top" wrapText="1"/>
    </xf>
    <xf numFmtId="2" fontId="2" fillId="0" borderId="28" xfId="1" applyNumberFormat="1" applyFont="1" applyBorder="1" applyAlignment="1">
      <alignment horizontal="right" vertical="top" wrapText="1"/>
    </xf>
    <xf numFmtId="2" fontId="2" fillId="0" borderId="14" xfId="1" applyNumberFormat="1" applyFont="1" applyBorder="1" applyAlignment="1">
      <alignment horizontal="right" vertical="top" wrapText="1"/>
    </xf>
    <xf numFmtId="2" fontId="2" fillId="0" borderId="16" xfId="0" applyNumberFormat="1" applyFont="1" applyBorder="1" applyAlignment="1">
      <alignment horizontal="right" vertical="top" wrapText="1"/>
    </xf>
    <xf numFmtId="2" fontId="2" fillId="0" borderId="29" xfId="1" applyNumberFormat="1" applyFont="1" applyBorder="1" applyAlignment="1">
      <alignment horizontal="right" vertical="top" wrapText="1"/>
    </xf>
    <xf numFmtId="2" fontId="2" fillId="0" borderId="18" xfId="1" applyNumberFormat="1" applyFont="1" applyBorder="1" applyAlignment="1">
      <alignment horizontal="right" vertical="top" wrapText="1"/>
    </xf>
    <xf numFmtId="2" fontId="2" fillId="0" borderId="7" xfId="1" applyNumberFormat="1" applyFont="1" applyBorder="1" applyAlignment="1">
      <alignment horizontal="right" vertical="top" wrapText="1"/>
    </xf>
    <xf numFmtId="3" fontId="10" fillId="2" borderId="5" xfId="0" applyNumberFormat="1" applyFont="1" applyFill="1" applyBorder="1" applyAlignment="1">
      <alignment horizontal="right" vertical="top" wrapText="1"/>
    </xf>
    <xf numFmtId="3" fontId="2" fillId="3" borderId="23" xfId="0" applyNumberFormat="1" applyFont="1" applyFill="1" applyBorder="1"/>
    <xf numFmtId="3" fontId="2" fillId="3" borderId="24" xfId="0" applyNumberFormat="1" applyFont="1" applyFill="1" applyBorder="1"/>
    <xf numFmtId="3" fontId="2" fillId="0" borderId="23" xfId="0" applyNumberFormat="1" applyFont="1" applyFill="1" applyBorder="1"/>
    <xf numFmtId="3" fontId="2" fillId="0" borderId="11" xfId="0" applyNumberFormat="1" applyFont="1" applyFill="1" applyBorder="1" applyAlignment="1">
      <alignment horizontal="right" vertical="top" wrapText="1"/>
    </xf>
    <xf numFmtId="3" fontId="5" fillId="3" borderId="7" xfId="0" applyNumberFormat="1" applyFont="1" applyFill="1" applyBorder="1" applyAlignment="1">
      <alignment horizontal="right" vertical="top" wrapText="1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30" xfId="0" applyFont="1" applyBorder="1" applyAlignment="1">
      <alignment vertical="top" wrapText="1"/>
    </xf>
    <xf numFmtId="0" fontId="2" fillId="0" borderId="31" xfId="0" applyFont="1" applyBorder="1" applyAlignment="1">
      <alignment vertical="top" wrapText="1"/>
    </xf>
    <xf numFmtId="0" fontId="2" fillId="0" borderId="13" xfId="0" applyFont="1" applyBorder="1" applyAlignment="1">
      <alignment vertical="top" wrapText="1"/>
    </xf>
    <xf numFmtId="3" fontId="2" fillId="0" borderId="0" xfId="0" applyNumberFormat="1" applyFont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2"/>
  <sheetViews>
    <sheetView showZeros="0" tabSelected="1" topLeftCell="A40" zoomScale="95" zoomScaleNormal="95" workbookViewId="0">
      <selection activeCell="F58" sqref="F58"/>
    </sheetView>
  </sheetViews>
  <sheetFormatPr defaultRowHeight="15" x14ac:dyDescent="0.2"/>
  <cols>
    <col min="1" max="1" width="20.42578125" style="5" customWidth="1"/>
    <col min="2" max="2" width="13.85546875" style="25" customWidth="1"/>
    <col min="3" max="3" width="9.28515625" style="25" customWidth="1"/>
    <col min="4" max="4" width="9.85546875" style="25" customWidth="1"/>
    <col min="5" max="5" width="8.85546875" style="25" customWidth="1"/>
    <col min="6" max="6" width="9.85546875" style="25" customWidth="1"/>
    <col min="7" max="7" width="17.140625" style="5" bestFit="1" customWidth="1"/>
    <col min="8" max="8" width="14.140625" style="5" customWidth="1"/>
    <col min="9" max="9" width="3.28515625" style="1" customWidth="1"/>
    <col min="10" max="16384" width="9.140625" style="5"/>
  </cols>
  <sheetData>
    <row r="1" spans="1:12" s="6" customFormat="1" ht="15.75" x14ac:dyDescent="0.25">
      <c r="A1" s="74" t="s">
        <v>45</v>
      </c>
      <c r="B1" s="75"/>
      <c r="C1" s="75"/>
      <c r="D1" s="75"/>
      <c r="E1" s="75"/>
      <c r="F1" s="75"/>
      <c r="G1" s="75"/>
      <c r="H1" s="75"/>
      <c r="I1" s="43"/>
    </row>
    <row r="2" spans="1:12" ht="15.6" customHeight="1" x14ac:dyDescent="0.2">
      <c r="A2" s="79" t="s">
        <v>66</v>
      </c>
      <c r="B2" s="79"/>
      <c r="C2" s="79"/>
      <c r="D2" s="79"/>
      <c r="E2" s="79"/>
      <c r="F2" s="79"/>
      <c r="G2" s="79"/>
      <c r="H2" s="79"/>
    </row>
    <row r="3" spans="1:12" ht="10.15" customHeight="1" thickBot="1" x14ac:dyDescent="0.25">
      <c r="I3" s="5"/>
    </row>
    <row r="4" spans="1:12" ht="77.25" thickBot="1" x14ac:dyDescent="0.25">
      <c r="A4" s="2" t="s">
        <v>0</v>
      </c>
      <c r="B4" s="26" t="s">
        <v>1</v>
      </c>
      <c r="C4" s="26" t="s">
        <v>2</v>
      </c>
      <c r="D4" s="26" t="s">
        <v>3</v>
      </c>
      <c r="E4" s="26" t="s">
        <v>4</v>
      </c>
      <c r="F4" s="27" t="s">
        <v>5</v>
      </c>
      <c r="G4" s="4" t="s">
        <v>37</v>
      </c>
      <c r="H4" s="3" t="s">
        <v>6</v>
      </c>
      <c r="I4" s="5"/>
      <c r="L4" s="42"/>
    </row>
    <row r="5" spans="1:12" ht="12" customHeight="1" thickBot="1" x14ac:dyDescent="0.25">
      <c r="A5" s="6" t="s">
        <v>7</v>
      </c>
      <c r="I5" s="5"/>
    </row>
    <row r="6" spans="1:12" ht="13.5" thickBot="1" x14ac:dyDescent="0.25">
      <c r="A6" s="7" t="s">
        <v>8</v>
      </c>
      <c r="B6" s="44">
        <v>257</v>
      </c>
      <c r="C6" s="44">
        <v>91</v>
      </c>
      <c r="D6" s="31">
        <f>B6+C6</f>
        <v>348</v>
      </c>
      <c r="E6" s="44">
        <v>89</v>
      </c>
      <c r="F6" s="28">
        <f t="shared" ref="F6:F12" si="0">D6-E6</f>
        <v>259</v>
      </c>
      <c r="G6" s="54">
        <f t="shared" ref="G6:G12" si="1">F6/D6*100</f>
        <v>74.425287356321832</v>
      </c>
      <c r="H6" s="54">
        <f t="shared" ref="H6:H12" si="2">E6/C6*100</f>
        <v>97.802197802197796</v>
      </c>
      <c r="I6" s="5"/>
    </row>
    <row r="7" spans="1:12" ht="13.5" thickBot="1" x14ac:dyDescent="0.25">
      <c r="A7" s="9" t="s">
        <v>9</v>
      </c>
      <c r="B7" s="45">
        <v>289</v>
      </c>
      <c r="C7" s="45">
        <v>142</v>
      </c>
      <c r="D7" s="31">
        <f>B7+C7</f>
        <v>431</v>
      </c>
      <c r="E7" s="45">
        <v>176</v>
      </c>
      <c r="F7" s="28">
        <f t="shared" si="0"/>
        <v>255</v>
      </c>
      <c r="G7" s="54">
        <f t="shared" si="1"/>
        <v>59.164733178654295</v>
      </c>
      <c r="H7" s="54">
        <f t="shared" si="2"/>
        <v>123.94366197183098</v>
      </c>
      <c r="I7" s="5"/>
    </row>
    <row r="8" spans="1:12" ht="13.5" thickBot="1" x14ac:dyDescent="0.25">
      <c r="A8" s="9" t="s">
        <v>15</v>
      </c>
      <c r="B8" s="45"/>
      <c r="C8" s="45">
        <v>1</v>
      </c>
      <c r="D8" s="28">
        <f>B8+C8</f>
        <v>1</v>
      </c>
      <c r="E8" s="45"/>
      <c r="F8" s="28">
        <f t="shared" si="0"/>
        <v>1</v>
      </c>
      <c r="G8" s="54">
        <f t="shared" si="1"/>
        <v>100</v>
      </c>
      <c r="H8" s="54">
        <f t="shared" si="2"/>
        <v>0</v>
      </c>
      <c r="I8" s="5"/>
    </row>
    <row r="9" spans="1:12" ht="13.5" thickBot="1" x14ac:dyDescent="0.25">
      <c r="A9" s="9" t="s">
        <v>10</v>
      </c>
      <c r="B9" s="45">
        <v>19</v>
      </c>
      <c r="C9" s="45">
        <v>9</v>
      </c>
      <c r="D9" s="28">
        <f>B9+C9</f>
        <v>28</v>
      </c>
      <c r="E9" s="45">
        <v>10</v>
      </c>
      <c r="F9" s="28">
        <f t="shared" si="0"/>
        <v>18</v>
      </c>
      <c r="G9" s="54">
        <f t="shared" si="1"/>
        <v>64.285714285714292</v>
      </c>
      <c r="H9" s="54">
        <f t="shared" si="2"/>
        <v>111.11111111111111</v>
      </c>
      <c r="I9" s="5"/>
    </row>
    <row r="10" spans="1:12" ht="13.5" thickBot="1" x14ac:dyDescent="0.25">
      <c r="A10" s="9" t="s">
        <v>14</v>
      </c>
      <c r="B10" s="45"/>
      <c r="C10" s="45"/>
      <c r="D10" s="28"/>
      <c r="E10" s="45"/>
      <c r="F10" s="28">
        <f t="shared" si="0"/>
        <v>0</v>
      </c>
      <c r="G10" s="54" t="e">
        <f t="shared" si="1"/>
        <v>#DIV/0!</v>
      </c>
      <c r="H10" s="54" t="e">
        <f t="shared" si="2"/>
        <v>#DIV/0!</v>
      </c>
      <c r="I10" s="5"/>
    </row>
    <row r="11" spans="1:12" ht="13.5" thickBot="1" x14ac:dyDescent="0.25">
      <c r="A11" s="10" t="s">
        <v>12</v>
      </c>
      <c r="B11" s="30">
        <f>SUM(B6:B10)</f>
        <v>565</v>
      </c>
      <c r="C11" s="30">
        <f>SUM(C6:C10)</f>
        <v>243</v>
      </c>
      <c r="D11" s="30">
        <f>SUM(D6:D10)</f>
        <v>808</v>
      </c>
      <c r="E11" s="30">
        <f>SUM(E6:E10)</f>
        <v>275</v>
      </c>
      <c r="F11" s="30">
        <f t="shared" si="0"/>
        <v>533</v>
      </c>
      <c r="G11" s="55">
        <f t="shared" si="1"/>
        <v>65.965346534653463</v>
      </c>
      <c r="H11" s="55">
        <f t="shared" si="2"/>
        <v>113.1687242798354</v>
      </c>
      <c r="I11" s="5"/>
    </row>
    <row r="12" spans="1:12" ht="16.5" customHeight="1" thickBot="1" x14ac:dyDescent="0.25">
      <c r="A12" s="9" t="s">
        <v>13</v>
      </c>
      <c r="B12" s="45">
        <v>176</v>
      </c>
      <c r="C12" s="45">
        <v>57</v>
      </c>
      <c r="D12" s="29">
        <f>B12+C12</f>
        <v>233</v>
      </c>
      <c r="E12" s="45">
        <v>89</v>
      </c>
      <c r="F12" s="29">
        <f t="shared" si="0"/>
        <v>144</v>
      </c>
      <c r="G12" s="54">
        <f t="shared" si="1"/>
        <v>61.802575107296143</v>
      </c>
      <c r="H12" s="54">
        <f t="shared" si="2"/>
        <v>156.14035087719299</v>
      </c>
      <c r="I12" s="5"/>
    </row>
    <row r="13" spans="1:12" ht="12" customHeight="1" x14ac:dyDescent="0.2">
      <c r="A13" s="6" t="s">
        <v>16</v>
      </c>
      <c r="I13" s="5"/>
    </row>
    <row r="14" spans="1:12" ht="0.95" customHeight="1" thickBot="1" x14ac:dyDescent="0.25">
      <c r="A14" s="6" t="s">
        <v>16</v>
      </c>
      <c r="B14" s="25">
        <v>61</v>
      </c>
      <c r="I14" s="5"/>
    </row>
    <row r="15" spans="1:12" ht="13.5" thickBot="1" x14ac:dyDescent="0.25">
      <c r="A15" s="7" t="s">
        <v>17</v>
      </c>
      <c r="B15" s="44">
        <v>81</v>
      </c>
      <c r="C15" s="44">
        <v>35</v>
      </c>
      <c r="D15" s="31">
        <f t="shared" ref="D15:D28" si="3">B15+C15</f>
        <v>116</v>
      </c>
      <c r="E15" s="44">
        <v>54</v>
      </c>
      <c r="F15" s="28">
        <f>D15-E15</f>
        <v>62</v>
      </c>
      <c r="G15" s="54">
        <f>F15/D15*100</f>
        <v>53.448275862068961</v>
      </c>
      <c r="H15" s="54">
        <f>E15/C15*100</f>
        <v>154.28571428571431</v>
      </c>
      <c r="I15" s="25"/>
    </row>
    <row r="16" spans="1:12" ht="13.5" thickBot="1" x14ac:dyDescent="0.25">
      <c r="A16" s="9" t="s">
        <v>18</v>
      </c>
      <c r="B16" s="45"/>
      <c r="C16" s="45">
        <v>36</v>
      </c>
      <c r="D16" s="31">
        <f t="shared" si="3"/>
        <v>36</v>
      </c>
      <c r="E16" s="45">
        <v>35</v>
      </c>
      <c r="F16" s="28">
        <f t="shared" ref="F16:F29" si="4">D16-E16</f>
        <v>1</v>
      </c>
      <c r="G16" s="54">
        <f t="shared" ref="G16:G28" si="5">F16/D16*100</f>
        <v>2.7777777777777777</v>
      </c>
      <c r="H16" s="54">
        <f t="shared" ref="H16:H28" si="6">E16/C16*100</f>
        <v>97.222222222222214</v>
      </c>
      <c r="I16" s="5"/>
    </row>
    <row r="17" spans="1:9" ht="13.5" thickBot="1" x14ac:dyDescent="0.25">
      <c r="A17" s="9" t="s">
        <v>19</v>
      </c>
      <c r="B17" s="45">
        <v>30</v>
      </c>
      <c r="C17" s="45">
        <v>30</v>
      </c>
      <c r="D17" s="31">
        <f t="shared" si="3"/>
        <v>60</v>
      </c>
      <c r="E17" s="45">
        <v>49</v>
      </c>
      <c r="F17" s="28">
        <f t="shared" si="4"/>
        <v>11</v>
      </c>
      <c r="G17" s="54">
        <f t="shared" si="5"/>
        <v>18.333333333333332</v>
      </c>
      <c r="H17" s="54">
        <f t="shared" si="6"/>
        <v>163.33333333333334</v>
      </c>
      <c r="I17" s="5"/>
    </row>
    <row r="18" spans="1:9" ht="13.5" thickBot="1" x14ac:dyDescent="0.25">
      <c r="A18" s="9" t="s">
        <v>55</v>
      </c>
      <c r="B18" s="45"/>
      <c r="C18" s="45"/>
      <c r="D18" s="31">
        <f t="shared" si="3"/>
        <v>0</v>
      </c>
      <c r="E18" s="45"/>
      <c r="F18" s="28">
        <f t="shared" si="4"/>
        <v>0</v>
      </c>
      <c r="G18" s="54" t="e">
        <f t="shared" si="5"/>
        <v>#DIV/0!</v>
      </c>
      <c r="H18" s="54" t="e">
        <f t="shared" si="6"/>
        <v>#DIV/0!</v>
      </c>
      <c r="I18" s="5"/>
    </row>
    <row r="19" spans="1:9" ht="13.5" thickBot="1" x14ac:dyDescent="0.25">
      <c r="A19" s="9" t="s">
        <v>20</v>
      </c>
      <c r="B19" s="45"/>
      <c r="C19" s="45">
        <v>718</v>
      </c>
      <c r="D19" s="31">
        <f t="shared" si="3"/>
        <v>718</v>
      </c>
      <c r="E19" s="45">
        <v>718</v>
      </c>
      <c r="F19" s="28">
        <f t="shared" si="4"/>
        <v>0</v>
      </c>
      <c r="G19" s="54">
        <f t="shared" si="5"/>
        <v>0</v>
      </c>
      <c r="H19" s="54">
        <f t="shared" si="6"/>
        <v>100</v>
      </c>
      <c r="I19" s="5"/>
    </row>
    <row r="20" spans="1:9" ht="13.5" thickBot="1" x14ac:dyDescent="0.25">
      <c r="A20" s="9" t="s">
        <v>21</v>
      </c>
      <c r="B20" s="45">
        <v>17</v>
      </c>
      <c r="C20" s="45">
        <v>5</v>
      </c>
      <c r="D20" s="31">
        <f t="shared" si="3"/>
        <v>22</v>
      </c>
      <c r="E20" s="45">
        <v>14</v>
      </c>
      <c r="F20" s="28">
        <f t="shared" si="4"/>
        <v>8</v>
      </c>
      <c r="G20" s="54">
        <f t="shared" si="5"/>
        <v>36.363636363636367</v>
      </c>
      <c r="H20" s="54">
        <f t="shared" si="6"/>
        <v>280</v>
      </c>
      <c r="I20" s="5"/>
    </row>
    <row r="21" spans="1:9" ht="13.5" thickBot="1" x14ac:dyDescent="0.25">
      <c r="A21" s="9" t="s">
        <v>51</v>
      </c>
      <c r="B21" s="45"/>
      <c r="C21" s="45"/>
      <c r="D21" s="31"/>
      <c r="E21" s="45"/>
      <c r="F21" s="28">
        <f t="shared" si="4"/>
        <v>0</v>
      </c>
      <c r="G21" s="54" t="e">
        <f t="shared" si="5"/>
        <v>#DIV/0!</v>
      </c>
      <c r="H21" s="54" t="e">
        <f t="shared" si="6"/>
        <v>#DIV/0!</v>
      </c>
      <c r="I21" s="5"/>
    </row>
    <row r="22" spans="1:9" ht="13.5" thickBot="1" x14ac:dyDescent="0.25">
      <c r="A22" s="9" t="s">
        <v>22</v>
      </c>
      <c r="B22" s="45"/>
      <c r="C22" s="45"/>
      <c r="D22" s="31">
        <f t="shared" si="3"/>
        <v>0</v>
      </c>
      <c r="E22" s="45"/>
      <c r="F22" s="28">
        <f t="shared" si="4"/>
        <v>0</v>
      </c>
      <c r="G22" s="54" t="e">
        <f t="shared" si="5"/>
        <v>#DIV/0!</v>
      </c>
      <c r="H22" s="54" t="e">
        <f t="shared" si="6"/>
        <v>#DIV/0!</v>
      </c>
      <c r="I22" s="5"/>
    </row>
    <row r="23" spans="1:9" ht="13.5" thickBot="1" x14ac:dyDescent="0.25">
      <c r="A23" s="9" t="s">
        <v>23</v>
      </c>
      <c r="B23" s="45">
        <v>2</v>
      </c>
      <c r="C23" s="45">
        <v>12</v>
      </c>
      <c r="D23" s="31">
        <f t="shared" si="3"/>
        <v>14</v>
      </c>
      <c r="E23" s="45">
        <v>13</v>
      </c>
      <c r="F23" s="28">
        <f t="shared" si="4"/>
        <v>1</v>
      </c>
      <c r="G23" s="54">
        <f t="shared" si="5"/>
        <v>7.1428571428571423</v>
      </c>
      <c r="H23" s="54">
        <f t="shared" si="6"/>
        <v>108.33333333333333</v>
      </c>
      <c r="I23" s="5"/>
    </row>
    <row r="24" spans="1:9" ht="13.5" thickBot="1" x14ac:dyDescent="0.25">
      <c r="A24" s="9" t="s">
        <v>58</v>
      </c>
      <c r="B24" s="45"/>
      <c r="C24" s="45"/>
      <c r="D24" s="31">
        <f t="shared" si="3"/>
        <v>0</v>
      </c>
      <c r="E24" s="45"/>
      <c r="F24" s="28">
        <f t="shared" si="4"/>
        <v>0</v>
      </c>
      <c r="G24" s="54" t="e">
        <f>F24/D24*100</f>
        <v>#DIV/0!</v>
      </c>
      <c r="H24" s="54" t="e">
        <f t="shared" si="6"/>
        <v>#DIV/0!</v>
      </c>
      <c r="I24" s="5"/>
    </row>
    <row r="25" spans="1:9" ht="13.5" thickBot="1" x14ac:dyDescent="0.25">
      <c r="A25" s="9" t="s">
        <v>60</v>
      </c>
      <c r="B25" s="45">
        <v>1</v>
      </c>
      <c r="C25" s="45"/>
      <c r="D25" s="31">
        <f t="shared" si="3"/>
        <v>1</v>
      </c>
      <c r="E25" s="45">
        <v>1</v>
      </c>
      <c r="F25" s="28"/>
      <c r="G25" s="54">
        <f>F25/D25*100</f>
        <v>0</v>
      </c>
      <c r="H25" s="54" t="e">
        <f>E25/C25*100</f>
        <v>#DIV/0!</v>
      </c>
      <c r="I25" s="5"/>
    </row>
    <row r="26" spans="1:9" ht="13.5" thickBot="1" x14ac:dyDescent="0.25">
      <c r="A26" s="9" t="s">
        <v>57</v>
      </c>
      <c r="B26" s="45"/>
      <c r="C26" s="45"/>
      <c r="D26" s="31">
        <f t="shared" si="3"/>
        <v>0</v>
      </c>
      <c r="E26" s="45"/>
      <c r="F26" s="28">
        <f t="shared" si="4"/>
        <v>0</v>
      </c>
      <c r="G26" s="54" t="e">
        <f t="shared" si="5"/>
        <v>#DIV/0!</v>
      </c>
      <c r="H26" s="54" t="e">
        <f t="shared" si="6"/>
        <v>#DIV/0!</v>
      </c>
      <c r="I26" s="5"/>
    </row>
    <row r="27" spans="1:9" ht="13.5" thickBot="1" x14ac:dyDescent="0.25">
      <c r="A27" s="9" t="s">
        <v>64</v>
      </c>
      <c r="B27" s="45"/>
      <c r="C27" s="45"/>
      <c r="D27" s="31"/>
      <c r="E27" s="45"/>
      <c r="F27" s="28">
        <f t="shared" si="4"/>
        <v>0</v>
      </c>
      <c r="G27" s="54" t="e">
        <f t="shared" si="5"/>
        <v>#DIV/0!</v>
      </c>
      <c r="H27" s="54" t="e">
        <f t="shared" si="6"/>
        <v>#DIV/0!</v>
      </c>
      <c r="I27" s="5"/>
    </row>
    <row r="28" spans="1:9" ht="13.5" thickBot="1" x14ac:dyDescent="0.25">
      <c r="A28" s="9" t="s">
        <v>24</v>
      </c>
      <c r="B28" s="45">
        <v>9</v>
      </c>
      <c r="C28" s="45">
        <v>10</v>
      </c>
      <c r="D28" s="31">
        <f t="shared" si="3"/>
        <v>19</v>
      </c>
      <c r="E28" s="45">
        <v>9</v>
      </c>
      <c r="F28" s="28">
        <f t="shared" si="4"/>
        <v>10</v>
      </c>
      <c r="G28" s="54">
        <f t="shared" si="5"/>
        <v>52.631578947368418</v>
      </c>
      <c r="H28" s="54">
        <f t="shared" si="6"/>
        <v>90</v>
      </c>
      <c r="I28" s="5"/>
    </row>
    <row r="29" spans="1:9" ht="13.5" thickBot="1" x14ac:dyDescent="0.25">
      <c r="A29" s="10" t="s">
        <v>12</v>
      </c>
      <c r="B29" s="30">
        <f>SUM(B15:B28)</f>
        <v>140</v>
      </c>
      <c r="C29" s="30">
        <f>SUM(C15:C28)</f>
        <v>846</v>
      </c>
      <c r="D29" s="30">
        <f>SUM(B29:C29)</f>
        <v>986</v>
      </c>
      <c r="E29" s="30">
        <f>SUM(E15:E28)</f>
        <v>893</v>
      </c>
      <c r="F29" s="30">
        <f t="shared" si="4"/>
        <v>93</v>
      </c>
      <c r="G29" s="55">
        <f>F29/D29*100</f>
        <v>9.4320486815415823</v>
      </c>
      <c r="H29" s="55">
        <f>E29/C29*100</f>
        <v>105.55555555555556</v>
      </c>
      <c r="I29" s="5"/>
    </row>
    <row r="30" spans="1:9" ht="13.5" thickBot="1" x14ac:dyDescent="0.25">
      <c r="A30" s="6" t="s">
        <v>25</v>
      </c>
      <c r="I30" s="5"/>
    </row>
    <row r="31" spans="1:9" ht="13.5" thickBot="1" x14ac:dyDescent="0.25">
      <c r="A31" s="13" t="s">
        <v>26</v>
      </c>
      <c r="B31" s="46">
        <v>1215</v>
      </c>
      <c r="C31" s="46">
        <v>729</v>
      </c>
      <c r="D31" s="31">
        <f>B31+C31</f>
        <v>1944</v>
      </c>
      <c r="E31" s="46">
        <v>945</v>
      </c>
      <c r="F31" s="31">
        <f>D31-E31</f>
        <v>999</v>
      </c>
      <c r="G31" s="56">
        <f>F31/D31*100</f>
        <v>51.388888888888886</v>
      </c>
      <c r="H31" s="57">
        <f>E31/C31*100</f>
        <v>129.62962962962962</v>
      </c>
      <c r="I31" s="5"/>
    </row>
    <row r="32" spans="1:9" ht="13.5" thickBot="1" x14ac:dyDescent="0.25">
      <c r="A32" s="16" t="s">
        <v>27</v>
      </c>
      <c r="B32" s="45">
        <v>37</v>
      </c>
      <c r="C32" s="45">
        <v>42</v>
      </c>
      <c r="D32" s="31">
        <f>B32+C32</f>
        <v>79</v>
      </c>
      <c r="E32" s="45">
        <v>51</v>
      </c>
      <c r="F32" s="31">
        <f>D32-E32</f>
        <v>28</v>
      </c>
      <c r="G32" s="56">
        <f>F32/D32*100</f>
        <v>35.443037974683541</v>
      </c>
      <c r="H32" s="57">
        <f>E32/C32*100</f>
        <v>121.42857142857142</v>
      </c>
      <c r="I32" s="5"/>
    </row>
    <row r="33" spans="1:9" ht="13.5" thickBot="1" x14ac:dyDescent="0.25">
      <c r="A33" s="18" t="s">
        <v>12</v>
      </c>
      <c r="B33" s="32">
        <f>SUM(B31:B32)</f>
        <v>1252</v>
      </c>
      <c r="C33" s="32">
        <f>SUM(C31:C32)</f>
        <v>771</v>
      </c>
      <c r="D33" s="32">
        <f>SUM(D31:D32)</f>
        <v>2023</v>
      </c>
      <c r="E33" s="32">
        <f>SUM(E31:E32)</f>
        <v>996</v>
      </c>
      <c r="F33" s="30">
        <f t="shared" ref="F33" si="7">D33-E33</f>
        <v>1027</v>
      </c>
      <c r="G33" s="58">
        <f>F33/D33*100</f>
        <v>50.766188828472572</v>
      </c>
      <c r="H33" s="59">
        <f>E33/C33*100</f>
        <v>129.1828793774319</v>
      </c>
      <c r="I33" s="5"/>
    </row>
    <row r="34" spans="1:9" ht="12.75" x14ac:dyDescent="0.2">
      <c r="A34" s="76" t="s">
        <v>28</v>
      </c>
      <c r="B34" s="49"/>
      <c r="C34" s="49"/>
      <c r="D34" s="33"/>
      <c r="E34" s="33"/>
      <c r="F34" s="51"/>
      <c r="G34" s="60"/>
      <c r="H34" s="61"/>
      <c r="I34" s="5"/>
    </row>
    <row r="35" spans="1:9" ht="13.5" thickBot="1" x14ac:dyDescent="0.25">
      <c r="A35" s="76"/>
      <c r="B35" s="47">
        <v>584</v>
      </c>
      <c r="C35" s="47">
        <v>251</v>
      </c>
      <c r="D35" s="33">
        <f>B35+C35</f>
        <v>835</v>
      </c>
      <c r="E35" s="47">
        <v>233</v>
      </c>
      <c r="F35" s="51">
        <f>D35-E35</f>
        <v>602</v>
      </c>
      <c r="G35" s="62">
        <f>F35/D35*100</f>
        <v>72.095808383233532</v>
      </c>
      <c r="H35" s="63">
        <f>E35/C35*100</f>
        <v>92.828685258964143</v>
      </c>
      <c r="I35" s="5"/>
    </row>
    <row r="36" spans="1:9" ht="12.75" x14ac:dyDescent="0.2">
      <c r="A36" s="77" t="s">
        <v>29</v>
      </c>
      <c r="B36" s="50"/>
      <c r="C36" s="50"/>
      <c r="D36" s="34"/>
      <c r="E36" s="34"/>
      <c r="F36" s="52"/>
      <c r="G36" s="60"/>
      <c r="H36" s="64"/>
      <c r="I36" s="5"/>
    </row>
    <row r="37" spans="1:9" ht="13.5" thickBot="1" x14ac:dyDescent="0.25">
      <c r="A37" s="78"/>
      <c r="B37" s="48">
        <v>147</v>
      </c>
      <c r="C37" s="48"/>
      <c r="D37" s="35">
        <f>B37+C37</f>
        <v>147</v>
      </c>
      <c r="E37" s="48">
        <v>89</v>
      </c>
      <c r="F37" s="53">
        <f>D37-E37</f>
        <v>58</v>
      </c>
      <c r="G37" s="65">
        <f>F37/D37*100</f>
        <v>39.455782312925166</v>
      </c>
      <c r="H37" s="66" t="e">
        <f>E37/C37*100</f>
        <v>#DIV/0!</v>
      </c>
      <c r="I37" s="5"/>
    </row>
    <row r="38" spans="1:9" ht="14.25" customHeight="1" thickBot="1" x14ac:dyDescent="0.25">
      <c r="A38" s="9" t="s">
        <v>30</v>
      </c>
      <c r="B38" s="29">
        <f>B35+B37</f>
        <v>731</v>
      </c>
      <c r="C38" s="29">
        <f>C35+C37</f>
        <v>251</v>
      </c>
      <c r="D38" s="29">
        <f>D35+D37</f>
        <v>982</v>
      </c>
      <c r="E38" s="29">
        <f>E35+E37</f>
        <v>322</v>
      </c>
      <c r="F38" s="29">
        <f>F35+F37</f>
        <v>660</v>
      </c>
      <c r="G38" s="67">
        <f>F38/D38*100</f>
        <v>67.209775967413449</v>
      </c>
      <c r="H38" s="67">
        <f>E38/C38*100</f>
        <v>128.28685258964143</v>
      </c>
      <c r="I38" s="5"/>
    </row>
    <row r="39" spans="1:9" ht="13.5" thickBot="1" x14ac:dyDescent="0.25">
      <c r="A39" s="6" t="s">
        <v>31</v>
      </c>
      <c r="I39" s="5"/>
    </row>
    <row r="40" spans="1:9" ht="16.5" customHeight="1" thickBot="1" x14ac:dyDescent="0.25">
      <c r="A40" s="7" t="s">
        <v>35</v>
      </c>
      <c r="B40" s="46">
        <v>75</v>
      </c>
      <c r="C40" s="46">
        <v>35</v>
      </c>
      <c r="D40" s="31">
        <f>B40+C40</f>
        <v>110</v>
      </c>
      <c r="E40" s="46">
        <v>51</v>
      </c>
      <c r="F40" s="31">
        <f t="shared" ref="F40:F45" si="8">D40-E40</f>
        <v>59</v>
      </c>
      <c r="G40" s="14">
        <f t="shared" ref="G40:G45" si="9">F40/D40*100</f>
        <v>53.63636363636364</v>
      </c>
      <c r="H40" s="15">
        <f t="shared" ref="H40:H45" si="10">E40/C40*100</f>
        <v>145.71428571428569</v>
      </c>
      <c r="I40" s="5"/>
    </row>
    <row r="41" spans="1:9" ht="15.75" customHeight="1" thickBot="1" x14ac:dyDescent="0.25">
      <c r="A41" s="9" t="s">
        <v>61</v>
      </c>
      <c r="B41" s="45"/>
      <c r="C41" s="45">
        <v>1</v>
      </c>
      <c r="D41" s="31">
        <f>B41+C41</f>
        <v>1</v>
      </c>
      <c r="E41" s="45">
        <v>1</v>
      </c>
      <c r="F41" s="31"/>
      <c r="G41" s="14">
        <f t="shared" si="9"/>
        <v>0</v>
      </c>
      <c r="H41" s="15">
        <f t="shared" si="10"/>
        <v>100</v>
      </c>
      <c r="I41" s="5"/>
    </row>
    <row r="42" spans="1:9" ht="15" customHeight="1" thickBot="1" x14ac:dyDescent="0.25">
      <c r="A42" s="9" t="s">
        <v>32</v>
      </c>
      <c r="B42" s="45">
        <v>342</v>
      </c>
      <c r="C42" s="45">
        <v>368</v>
      </c>
      <c r="D42" s="31">
        <f>B42+C42</f>
        <v>710</v>
      </c>
      <c r="E42" s="46">
        <v>445</v>
      </c>
      <c r="F42" s="31">
        <f t="shared" si="8"/>
        <v>265</v>
      </c>
      <c r="G42" s="14">
        <f t="shared" si="9"/>
        <v>37.323943661971832</v>
      </c>
      <c r="H42" s="15">
        <f t="shared" si="10"/>
        <v>120.92391304347827</v>
      </c>
      <c r="I42" s="5"/>
    </row>
    <row r="43" spans="1:9" ht="17.25" customHeight="1" thickBot="1" x14ac:dyDescent="0.25">
      <c r="A43" s="9" t="s">
        <v>56</v>
      </c>
      <c r="B43" s="45">
        <v>1</v>
      </c>
      <c r="C43" s="45">
        <v>4</v>
      </c>
      <c r="D43" s="31">
        <f>B43+C43</f>
        <v>5</v>
      </c>
      <c r="E43" s="45">
        <v>5</v>
      </c>
      <c r="F43" s="31"/>
      <c r="G43" s="14">
        <f t="shared" si="9"/>
        <v>0</v>
      </c>
      <c r="H43" s="15">
        <f t="shared" si="10"/>
        <v>125</v>
      </c>
      <c r="I43" s="5"/>
    </row>
    <row r="44" spans="1:9" ht="17.25" customHeight="1" thickBot="1" x14ac:dyDescent="0.25">
      <c r="A44" s="39" t="s">
        <v>11</v>
      </c>
      <c r="B44" s="73">
        <v>8</v>
      </c>
      <c r="C44" s="73">
        <v>11</v>
      </c>
      <c r="D44" s="31">
        <f>B44+C44</f>
        <v>19</v>
      </c>
      <c r="E44" s="45">
        <v>16</v>
      </c>
      <c r="F44" s="31">
        <f t="shared" si="8"/>
        <v>3</v>
      </c>
      <c r="G44" s="14">
        <f t="shared" si="9"/>
        <v>15.789473684210526</v>
      </c>
      <c r="H44" s="15">
        <f t="shared" si="10"/>
        <v>145.45454545454547</v>
      </c>
      <c r="I44" s="5"/>
    </row>
    <row r="45" spans="1:9" ht="15.6" customHeight="1" thickBot="1" x14ac:dyDescent="0.25">
      <c r="A45" s="10" t="s">
        <v>12</v>
      </c>
      <c r="B45" s="30">
        <f>SUM(B40:B44)</f>
        <v>426</v>
      </c>
      <c r="C45" s="30">
        <f>SUM(C40:C44)</f>
        <v>419</v>
      </c>
      <c r="D45" s="30">
        <f>SUM(D40:D44)</f>
        <v>845</v>
      </c>
      <c r="E45" s="30">
        <f>SUM(E40:E44)</f>
        <v>518</v>
      </c>
      <c r="F45" s="68">
        <f t="shared" si="8"/>
        <v>327</v>
      </c>
      <c r="G45" s="11">
        <f t="shared" si="9"/>
        <v>38.698224852071007</v>
      </c>
      <c r="H45" s="12">
        <f t="shared" si="10"/>
        <v>123.62768496420047</v>
      </c>
      <c r="I45" s="5"/>
    </row>
    <row r="46" spans="1:9" ht="12.6" customHeight="1" thickBot="1" x14ac:dyDescent="0.25">
      <c r="A46" s="6" t="s">
        <v>46</v>
      </c>
      <c r="I46" s="5"/>
    </row>
    <row r="47" spans="1:9" ht="16.899999999999999" customHeight="1" thickBot="1" x14ac:dyDescent="0.25">
      <c r="A47" s="7" t="s">
        <v>33</v>
      </c>
      <c r="B47" s="44">
        <v>469</v>
      </c>
      <c r="C47" s="44">
        <v>236</v>
      </c>
      <c r="D47" s="31">
        <f t="shared" ref="D47:D55" si="11">B47+C47</f>
        <v>705</v>
      </c>
      <c r="E47" s="46">
        <v>371</v>
      </c>
      <c r="F47" s="31">
        <f t="shared" ref="F47:F56" si="12">D47-E47</f>
        <v>334</v>
      </c>
      <c r="G47" s="14">
        <f t="shared" ref="G47:G56" si="13">F47/D47*100</f>
        <v>47.375886524822697</v>
      </c>
      <c r="H47" s="15">
        <f t="shared" ref="H47:H56" si="14">E47/C47*100</f>
        <v>157.20338983050848</v>
      </c>
      <c r="I47" s="5"/>
    </row>
    <row r="48" spans="1:9" ht="16.899999999999999" customHeight="1" thickBot="1" x14ac:dyDescent="0.25">
      <c r="A48" s="9" t="s">
        <v>52</v>
      </c>
      <c r="B48" s="45">
        <v>21</v>
      </c>
      <c r="C48" s="45">
        <v>4</v>
      </c>
      <c r="D48" s="31">
        <f t="shared" si="11"/>
        <v>25</v>
      </c>
      <c r="E48" s="45">
        <v>12</v>
      </c>
      <c r="F48" s="31">
        <f t="shared" si="12"/>
        <v>13</v>
      </c>
      <c r="G48" s="14">
        <f t="shared" si="13"/>
        <v>52</v>
      </c>
      <c r="H48" s="15">
        <f t="shared" si="14"/>
        <v>300</v>
      </c>
      <c r="I48" s="5"/>
    </row>
    <row r="49" spans="1:9" ht="13.5" thickBot="1" x14ac:dyDescent="0.25">
      <c r="A49" s="9" t="s">
        <v>34</v>
      </c>
      <c r="B49" s="45">
        <v>161</v>
      </c>
      <c r="C49" s="45">
        <v>167</v>
      </c>
      <c r="D49" s="31">
        <f t="shared" si="11"/>
        <v>328</v>
      </c>
      <c r="E49" s="45">
        <v>174</v>
      </c>
      <c r="F49" s="31">
        <f t="shared" si="12"/>
        <v>154</v>
      </c>
      <c r="G49" s="14">
        <f t="shared" si="13"/>
        <v>46.951219512195117</v>
      </c>
      <c r="H49" s="15">
        <f t="shared" si="14"/>
        <v>104.19161676646706</v>
      </c>
      <c r="I49" s="5"/>
    </row>
    <row r="50" spans="1:9" ht="13.5" thickBot="1" x14ac:dyDescent="0.25">
      <c r="A50" s="9" t="s">
        <v>59</v>
      </c>
      <c r="B50" s="45"/>
      <c r="C50" s="45">
        <v>6</v>
      </c>
      <c r="D50" s="31">
        <f t="shared" si="11"/>
        <v>6</v>
      </c>
      <c r="E50" s="45">
        <v>6</v>
      </c>
      <c r="F50" s="31">
        <f t="shared" si="12"/>
        <v>0</v>
      </c>
      <c r="G50" s="14">
        <f t="shared" si="13"/>
        <v>0</v>
      </c>
      <c r="H50" s="15">
        <f t="shared" si="14"/>
        <v>100</v>
      </c>
      <c r="I50" s="5"/>
    </row>
    <row r="51" spans="1:9" ht="13.5" thickBot="1" x14ac:dyDescent="0.25">
      <c r="A51" s="9" t="s">
        <v>53</v>
      </c>
      <c r="B51" s="45">
        <v>170</v>
      </c>
      <c r="C51" s="45">
        <v>143</v>
      </c>
      <c r="D51" s="31">
        <f t="shared" si="11"/>
        <v>313</v>
      </c>
      <c r="E51" s="45">
        <v>231</v>
      </c>
      <c r="F51" s="31">
        <f t="shared" si="12"/>
        <v>82</v>
      </c>
      <c r="G51" s="14">
        <f t="shared" si="13"/>
        <v>26.198083067092654</v>
      </c>
      <c r="H51" s="15">
        <f t="shared" si="14"/>
        <v>161.53846153846155</v>
      </c>
      <c r="I51" s="5"/>
    </row>
    <row r="52" spans="1:9" ht="13.5" thickBot="1" x14ac:dyDescent="0.25">
      <c r="A52" s="9" t="s">
        <v>62</v>
      </c>
      <c r="B52" s="45">
        <v>1</v>
      </c>
      <c r="C52" s="45">
        <v>1</v>
      </c>
      <c r="D52" s="31">
        <f t="shared" si="11"/>
        <v>2</v>
      </c>
      <c r="E52" s="45">
        <v>2</v>
      </c>
      <c r="F52" s="31">
        <f t="shared" si="12"/>
        <v>0</v>
      </c>
      <c r="G52" s="14">
        <f t="shared" si="13"/>
        <v>0</v>
      </c>
      <c r="H52" s="15">
        <f t="shared" si="14"/>
        <v>200</v>
      </c>
      <c r="I52" s="5"/>
    </row>
    <row r="53" spans="1:9" ht="13.5" thickBot="1" x14ac:dyDescent="0.25">
      <c r="A53" s="9" t="s">
        <v>65</v>
      </c>
      <c r="B53" s="45"/>
      <c r="C53" s="45">
        <v>1</v>
      </c>
      <c r="D53" s="31">
        <v>1</v>
      </c>
      <c r="E53" s="45"/>
      <c r="F53" s="31">
        <v>1</v>
      </c>
      <c r="G53" s="14">
        <f t="shared" si="13"/>
        <v>100</v>
      </c>
      <c r="H53" s="15">
        <f t="shared" si="14"/>
        <v>0</v>
      </c>
      <c r="I53" s="5"/>
    </row>
    <row r="54" spans="1:9" ht="13.5" thickBot="1" x14ac:dyDescent="0.25">
      <c r="A54" s="9" t="s">
        <v>63</v>
      </c>
      <c r="B54" s="45"/>
      <c r="C54" s="45">
        <v>2</v>
      </c>
      <c r="D54" s="31">
        <f>B54+C54</f>
        <v>2</v>
      </c>
      <c r="E54" s="45">
        <v>2</v>
      </c>
      <c r="F54" s="31">
        <f t="shared" si="12"/>
        <v>0</v>
      </c>
      <c r="G54" s="14">
        <f t="shared" si="13"/>
        <v>0</v>
      </c>
      <c r="H54" s="15">
        <f t="shared" si="14"/>
        <v>100</v>
      </c>
      <c r="I54" s="5"/>
    </row>
    <row r="55" spans="1:9" ht="13.5" thickBot="1" x14ac:dyDescent="0.25">
      <c r="A55" s="9" t="s">
        <v>54</v>
      </c>
      <c r="B55" s="45">
        <v>125</v>
      </c>
      <c r="C55" s="45">
        <v>244</v>
      </c>
      <c r="D55" s="31">
        <f t="shared" si="11"/>
        <v>369</v>
      </c>
      <c r="E55" s="45">
        <v>292</v>
      </c>
      <c r="F55" s="31">
        <f t="shared" si="12"/>
        <v>77</v>
      </c>
      <c r="G55" s="14">
        <f t="shared" si="13"/>
        <v>20.867208672086722</v>
      </c>
      <c r="H55" s="15">
        <f t="shared" si="14"/>
        <v>119.67213114754098</v>
      </c>
      <c r="I55" s="5"/>
    </row>
    <row r="56" spans="1:9" s="19" customFormat="1" ht="13.5" thickBot="1" x14ac:dyDescent="0.25">
      <c r="A56" s="10" t="s">
        <v>12</v>
      </c>
      <c r="B56" s="30">
        <f>SUM(B47:B55)</f>
        <v>947</v>
      </c>
      <c r="C56" s="30">
        <f>SUM(C47:C55)</f>
        <v>804</v>
      </c>
      <c r="D56" s="30">
        <f>SUM(D47:D55)</f>
        <v>1751</v>
      </c>
      <c r="E56" s="30">
        <f>SUM(E47:E55)</f>
        <v>1090</v>
      </c>
      <c r="F56" s="30">
        <f t="shared" si="12"/>
        <v>661</v>
      </c>
      <c r="G56" s="11">
        <f t="shared" si="13"/>
        <v>37.749857224443176</v>
      </c>
      <c r="H56" s="12">
        <f t="shared" si="14"/>
        <v>135.5721393034826</v>
      </c>
    </row>
    <row r="57" spans="1:9" ht="13.7" customHeight="1" thickBot="1" x14ac:dyDescent="0.25">
      <c r="A57" s="6" t="s">
        <v>47</v>
      </c>
      <c r="I57" s="5"/>
    </row>
    <row r="58" spans="1:9" ht="13.7" customHeight="1" thickBot="1" x14ac:dyDescent="0.25">
      <c r="A58" s="7" t="s">
        <v>48</v>
      </c>
      <c r="B58" s="44"/>
      <c r="C58" s="44">
        <v>859</v>
      </c>
      <c r="D58" s="31">
        <v>859</v>
      </c>
      <c r="E58" s="46">
        <v>859</v>
      </c>
      <c r="F58" s="31"/>
      <c r="G58" s="14">
        <f>F58/D58*100</f>
        <v>0</v>
      </c>
      <c r="H58" s="15">
        <f>E58/C58*100</f>
        <v>100</v>
      </c>
      <c r="I58" s="5"/>
    </row>
    <row r="59" spans="1:9" ht="13.5" thickBot="1" x14ac:dyDescent="0.25">
      <c r="A59" s="9" t="s">
        <v>49</v>
      </c>
      <c r="B59" s="45"/>
      <c r="C59" s="45">
        <v>4</v>
      </c>
      <c r="D59" s="31">
        <v>4</v>
      </c>
      <c r="E59" s="45">
        <v>3</v>
      </c>
      <c r="F59" s="31">
        <v>1</v>
      </c>
      <c r="G59" s="14">
        <f>F59/D59*100</f>
        <v>25</v>
      </c>
      <c r="H59" s="15">
        <f>E59/C59*100</f>
        <v>75</v>
      </c>
      <c r="I59" s="5"/>
    </row>
    <row r="60" spans="1:9" ht="13.5" thickBot="1" x14ac:dyDescent="0.25">
      <c r="A60" s="9" t="s">
        <v>50</v>
      </c>
      <c r="B60" s="45"/>
      <c r="C60" s="45">
        <v>300</v>
      </c>
      <c r="D60" s="31">
        <v>300</v>
      </c>
      <c r="E60" s="45">
        <v>300</v>
      </c>
      <c r="F60" s="31">
        <f>D60-E60</f>
        <v>0</v>
      </c>
      <c r="G60" s="14">
        <f>F60/D60*100</f>
        <v>0</v>
      </c>
      <c r="H60" s="15">
        <f>E60/C60*100</f>
        <v>100</v>
      </c>
      <c r="I60" s="5"/>
    </row>
    <row r="61" spans="1:9" ht="13.5" thickBot="1" x14ac:dyDescent="0.25">
      <c r="A61" s="10" t="s">
        <v>12</v>
      </c>
      <c r="B61" s="30">
        <f>SUM(B58:B60)</f>
        <v>0</v>
      </c>
      <c r="C61" s="30">
        <f>SUM(C58:C60)</f>
        <v>1163</v>
      </c>
      <c r="D61" s="30">
        <f>SUM(D58:D60)</f>
        <v>1163</v>
      </c>
      <c r="E61" s="30">
        <f>SUM(E58:E60)</f>
        <v>1162</v>
      </c>
      <c r="F61" s="30"/>
      <c r="G61" s="11">
        <f>F61/D61*100</f>
        <v>0</v>
      </c>
      <c r="H61" s="12">
        <f>E61/C61*100</f>
        <v>99.914015477214107</v>
      </c>
      <c r="I61" s="5"/>
    </row>
    <row r="62" spans="1:9" ht="13.5" thickBot="1" x14ac:dyDescent="0.25">
      <c r="A62" s="21" t="s">
        <v>38</v>
      </c>
      <c r="B62" s="71"/>
      <c r="C62" s="71"/>
      <c r="D62" s="31"/>
      <c r="E62" s="72"/>
      <c r="F62" s="31"/>
      <c r="G62" s="14"/>
      <c r="H62" s="15"/>
      <c r="I62" s="5"/>
    </row>
    <row r="63" spans="1:9" ht="13.5" thickBot="1" x14ac:dyDescent="0.25">
      <c r="A63" s="21" t="s">
        <v>39</v>
      </c>
      <c r="B63" s="69">
        <v>176</v>
      </c>
      <c r="C63" s="69">
        <v>57</v>
      </c>
      <c r="D63" s="28">
        <f>B63+C63</f>
        <v>233</v>
      </c>
      <c r="E63" s="45">
        <v>89</v>
      </c>
      <c r="F63" s="28">
        <f>SUM(D63-E63)</f>
        <v>144</v>
      </c>
      <c r="G63" s="8">
        <f>F63/D63*100</f>
        <v>61.802575107296143</v>
      </c>
      <c r="H63" s="17">
        <f>E63/C63*100</f>
        <v>156.14035087719299</v>
      </c>
      <c r="I63" s="5"/>
    </row>
    <row r="64" spans="1:9" ht="13.5" thickBot="1" x14ac:dyDescent="0.25">
      <c r="A64" s="22" t="s">
        <v>40</v>
      </c>
      <c r="B64" s="70">
        <v>705</v>
      </c>
      <c r="C64" s="70">
        <v>16</v>
      </c>
      <c r="D64" s="28">
        <f>B64+C64</f>
        <v>721</v>
      </c>
      <c r="E64" s="45">
        <v>59</v>
      </c>
      <c r="F64" s="28">
        <f>D64-E64</f>
        <v>662</v>
      </c>
      <c r="G64" s="8">
        <f>F64/D64*100</f>
        <v>91.816920943134534</v>
      </c>
      <c r="H64" s="17">
        <f>E64/C64*100</f>
        <v>368.75</v>
      </c>
      <c r="I64" s="5"/>
    </row>
    <row r="65" spans="1:9" ht="13.5" thickBot="1" x14ac:dyDescent="0.25">
      <c r="A65" s="21" t="s">
        <v>41</v>
      </c>
      <c r="B65" s="69">
        <v>30</v>
      </c>
      <c r="C65" s="69"/>
      <c r="D65" s="28">
        <f>B65+C65</f>
        <v>30</v>
      </c>
      <c r="E65" s="45">
        <v>6</v>
      </c>
      <c r="F65" s="28">
        <f>D65-E65</f>
        <v>24</v>
      </c>
      <c r="G65" s="8">
        <f>F65/D65*100</f>
        <v>80</v>
      </c>
      <c r="H65" s="17" t="e">
        <f>E65/C65*100</f>
        <v>#DIV/0!</v>
      </c>
      <c r="I65" s="5"/>
    </row>
    <row r="66" spans="1:9" ht="13.5" thickBot="1" x14ac:dyDescent="0.25">
      <c r="A66" s="23" t="s">
        <v>42</v>
      </c>
      <c r="B66" s="38">
        <f>SUM(B63:B65)</f>
        <v>911</v>
      </c>
      <c r="C66" s="38">
        <f>SUM(C63:C65)</f>
        <v>73</v>
      </c>
      <c r="D66" s="38">
        <f>SUM(D63:D65)</f>
        <v>984</v>
      </c>
      <c r="E66" s="38">
        <f>SUM(E63:E65)</f>
        <v>154</v>
      </c>
      <c r="F66" s="30">
        <f t="shared" ref="F66" si="15">D66-E66</f>
        <v>830</v>
      </c>
      <c r="G66" s="11">
        <f>F66/D66*100</f>
        <v>84.349593495934954</v>
      </c>
      <c r="H66" s="12">
        <f>E66/C66*100</f>
        <v>210.95890410958904</v>
      </c>
      <c r="I66" s="5"/>
    </row>
    <row r="67" spans="1:9" ht="13.5" thickBot="1" x14ac:dyDescent="0.25">
      <c r="A67" s="24"/>
      <c r="B67" s="37"/>
      <c r="C67" s="37"/>
      <c r="D67" s="37"/>
      <c r="E67" s="37"/>
      <c r="F67" s="37"/>
      <c r="G67" s="24"/>
      <c r="H67" s="24"/>
      <c r="I67" s="5"/>
    </row>
    <row r="68" spans="1:9" ht="13.5" thickBot="1" x14ac:dyDescent="0.25">
      <c r="A68" s="20" t="s">
        <v>36</v>
      </c>
      <c r="B68" s="36">
        <f>B11+B29+B33+B45+B56+B61</f>
        <v>3330</v>
      </c>
      <c r="C68" s="36">
        <f>C11+C29+C33+C45+C56+C61</f>
        <v>4246</v>
      </c>
      <c r="D68" s="36">
        <f>D11+D29+D33+D45+D56+D61</f>
        <v>7576</v>
      </c>
      <c r="E68" s="36">
        <f>E11+E29+E33+E45+E56+E61</f>
        <v>4934</v>
      </c>
      <c r="F68" s="36">
        <f>F11+F29+F33+F45+F56+F61</f>
        <v>2641</v>
      </c>
      <c r="G68" s="11">
        <f>F68/D68*100</f>
        <v>34.860084477296724</v>
      </c>
      <c r="H68" s="12">
        <f>E68/C68*100</f>
        <v>116.20348563353744</v>
      </c>
      <c r="I68" s="5"/>
    </row>
    <row r="69" spans="1:9" ht="22.7" customHeight="1" x14ac:dyDescent="0.2">
      <c r="A69" s="24"/>
      <c r="B69" s="37"/>
      <c r="C69" s="37"/>
      <c r="D69" s="37"/>
      <c r="E69" s="37"/>
      <c r="F69" s="37"/>
      <c r="G69" s="24"/>
      <c r="H69" s="24"/>
      <c r="I69" s="5"/>
    </row>
    <row r="70" spans="1:9" ht="12.75" x14ac:dyDescent="0.2">
      <c r="I70" s="5"/>
    </row>
    <row r="71" spans="1:9" ht="12.75" x14ac:dyDescent="0.2">
      <c r="A71" s="40" t="s">
        <v>43</v>
      </c>
      <c r="B71" s="41">
        <v>16643</v>
      </c>
      <c r="C71" s="41">
        <f>6813-3-677-506-2-877</f>
        <v>4748</v>
      </c>
      <c r="D71" s="41">
        <f>+B71+C71</f>
        <v>21391</v>
      </c>
      <c r="E71" s="41">
        <f>5327-3-677-506-2-877</f>
        <v>3262</v>
      </c>
      <c r="F71" s="41">
        <f>+D71-E71</f>
        <v>18129</v>
      </c>
      <c r="I71" s="5"/>
    </row>
    <row r="72" spans="1:9" ht="12.75" x14ac:dyDescent="0.2">
      <c r="A72" s="40" t="s">
        <v>44</v>
      </c>
      <c r="B72" s="41">
        <f>+B68-B71</f>
        <v>-13313</v>
      </c>
      <c r="C72" s="41">
        <f>+C68-C71</f>
        <v>-502</v>
      </c>
      <c r="D72" s="41">
        <f>+D68-D71</f>
        <v>-13815</v>
      </c>
      <c r="E72" s="41">
        <f>+E68-E71</f>
        <v>1672</v>
      </c>
      <c r="F72" s="41">
        <f>+F68-F71</f>
        <v>-15488</v>
      </c>
      <c r="I72" s="5"/>
    </row>
  </sheetData>
  <protectedRanges>
    <protectedRange sqref="E52:E55" name="Range36"/>
    <protectedRange sqref="B52:C55" name="Range35"/>
    <protectedRange sqref="C72" name="Range33"/>
    <protectedRange sqref="E58:E60" name="Range32"/>
    <protectedRange sqref="B58:C60" name="Range31"/>
    <protectedRange sqref="E47:E55" name="Range30"/>
    <protectedRange sqref="B47:C55" name="Range29"/>
    <protectedRange sqref="B6:C10" name="Range1"/>
    <protectedRange sqref="E6:E10" name="Range2"/>
    <protectedRange sqref="B12:C12" name="Range3"/>
    <protectedRange sqref="E12" name="Range4"/>
    <protectedRange sqref="B15:C28" name="Range5"/>
    <protectedRange sqref="E15:E28" name="Range6"/>
    <protectedRange sqref="B15:C28" name="Range7"/>
    <protectedRange sqref="E15:E28" name="Range8"/>
    <protectedRange sqref="B31:C32" name="Range9"/>
    <protectedRange sqref="E31:E32" name="Range10"/>
    <protectedRange sqref="B35:C35" name="Range11"/>
    <protectedRange sqref="B37:C37" name="Range12"/>
    <protectedRange sqref="E35" name="Range13"/>
    <protectedRange sqref="E37" name="Range14"/>
    <protectedRange sqref="B40:C44" name="Range15"/>
    <protectedRange sqref="E40:E44" name="Range16"/>
    <protectedRange sqref="B40:C44" name="Range17"/>
    <protectedRange sqref="E40:E44" name="Range18"/>
    <protectedRange sqref="B63:C65" name="Range21"/>
    <protectedRange sqref="E63:E65" name="Range22"/>
    <protectedRange sqref="B6:C10" name="Range23"/>
    <protectedRange sqref="B6:C10" name="Range28"/>
    <protectedRange sqref="A2" name="Range34"/>
  </protectedRanges>
  <mergeCells count="4">
    <mergeCell ref="A1:H1"/>
    <mergeCell ref="A34:A35"/>
    <mergeCell ref="A36:A37"/>
    <mergeCell ref="A2:H2"/>
  </mergeCells>
  <phoneticPr fontId="0" type="noConversion"/>
  <pageMargins left="0.70866141732283472" right="0.23622047244094491" top="0.55118110236220474" bottom="0.55118110236220474" header="0.31496062992125984" footer="0.31496062992125984"/>
  <pageSetup paperSize="9" scale="75" orientation="portrait" errors="blank" r:id="rId1"/>
  <ignoredErrors>
    <ignoredError sqref="D11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ТАБЕЛА - СТАТИСТИКА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2015-07-06T06:34:43Z</cp:lastPrinted>
  <dcterms:created xsi:type="dcterms:W3CDTF">2006-09-16T00:00:00Z</dcterms:created>
  <dcterms:modified xsi:type="dcterms:W3CDTF">2026-07-02T09:57:13Z</dcterms:modified>
</cp:coreProperties>
</file>