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edin.topcic\Desktop\"/>
    </mc:Choice>
  </mc:AlternateContent>
  <workbookProtection workbookPassword="CCF6" lockStructure="1"/>
  <bookViews>
    <workbookView xWindow="-120" yWindow="-120" windowWidth="20730" windowHeight="11760" tabRatio="814" activeTab="4"/>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V'!$A$1:$P$60</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Uputstvo!$A$1:$N$45</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48" l="1"/>
  <c r="F15" i="48"/>
  <c r="F14" i="48"/>
  <c r="F13" i="48"/>
  <c r="F12" i="48"/>
  <c r="F11" i="48"/>
  <c r="F10" i="48"/>
  <c r="F9" i="48"/>
  <c r="F8" i="48"/>
  <c r="F7" i="48"/>
  <c r="F6" i="48"/>
  <c r="F5" i="48"/>
  <c r="F4" i="48"/>
  <c r="F3" i="48"/>
  <c r="F2" i="48"/>
  <c r="P52" i="47"/>
  <c r="B52" i="47"/>
  <c r="F17" i="48" l="1"/>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G16" i="48"/>
  <c r="E16"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G15" i="48"/>
  <c r="E15"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G14" i="48"/>
  <c r="E14"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G13" i="48"/>
  <c r="E13" i="48"/>
  <c r="B16" i="48"/>
  <c r="B15" i="48"/>
  <c r="B14" i="48"/>
  <c r="B13" i="48"/>
  <c r="B12" i="48"/>
  <c r="A16" i="48"/>
  <c r="A11" i="48"/>
  <c r="A15" i="48"/>
  <c r="A14" i="48"/>
  <c r="A13" i="48"/>
  <c r="E52" i="47" l="1"/>
  <c r="D52" i="47"/>
  <c r="C52" i="47"/>
  <c r="B53" i="47" l="1"/>
  <c r="U112" i="56"/>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86" i="54"/>
  <c r="N86" i="54"/>
  <c r="M86"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U158" i="56"/>
  <c r="O158" i="56"/>
  <c r="P158" i="56" s="1"/>
  <c r="F158" i="56"/>
  <c r="U157" i="56"/>
  <c r="O157" i="56"/>
  <c r="P157" i="56" s="1"/>
  <c r="F157" i="56"/>
  <c r="U155" i="56"/>
  <c r="O155" i="56"/>
  <c r="P155" i="56" s="1"/>
  <c r="F155" i="56"/>
  <c r="U154" i="56"/>
  <c r="O154" i="56"/>
  <c r="P154" i="56" s="1"/>
  <c r="F154" i="56"/>
  <c r="U152" i="56"/>
  <c r="O152" i="56"/>
  <c r="P152" i="56" s="1"/>
  <c r="F152" i="56"/>
  <c r="U151" i="56"/>
  <c r="O151" i="56"/>
  <c r="P151" i="56" s="1"/>
  <c r="F151" i="56"/>
  <c r="U149" i="56"/>
  <c r="O149" i="56"/>
  <c r="P149" i="56" s="1"/>
  <c r="F149" i="56"/>
  <c r="U148" i="56"/>
  <c r="O148" i="56"/>
  <c r="P148" i="56" s="1"/>
  <c r="F148" i="56"/>
  <c r="U146" i="56"/>
  <c r="O146" i="56"/>
  <c r="P146" i="56" s="1"/>
  <c r="F146" i="56"/>
  <c r="U145" i="56"/>
  <c r="O145" i="56"/>
  <c r="P145" i="56" s="1"/>
  <c r="F145" i="56"/>
  <c r="U143" i="56"/>
  <c r="O143" i="56"/>
  <c r="P143" i="56" s="1"/>
  <c r="F143" i="56"/>
  <c r="U142" i="56"/>
  <c r="O142" i="56"/>
  <c r="P142" i="56" s="1"/>
  <c r="F142" i="56"/>
  <c r="V158" i="56" l="1"/>
  <c r="V157" i="56"/>
  <c r="V149" i="56"/>
  <c r="V148" i="56"/>
  <c r="V145" i="56"/>
  <c r="V146" i="56"/>
  <c r="V142" i="56"/>
  <c r="V143" i="56"/>
  <c r="V151" i="56"/>
  <c r="V152" i="56"/>
  <c r="V154" i="56"/>
  <c r="V155" i="56"/>
  <c r="P144" i="56"/>
  <c r="P150" i="56"/>
  <c r="P156" i="56"/>
  <c r="P153" i="56"/>
  <c r="P141" i="56"/>
  <c r="P147" i="56"/>
  <c r="F10" i="56"/>
  <c r="F11" i="56"/>
  <c r="F12" i="56"/>
  <c r="B18" i="54" l="1"/>
  <c r="B19" i="54"/>
  <c r="H12" i="48"/>
  <c r="H11" i="48"/>
  <c r="H10" i="48"/>
  <c r="H9" i="48"/>
  <c r="H8" i="48"/>
  <c r="H7" i="48"/>
  <c r="H6" i="48"/>
  <c r="H5" i="48"/>
  <c r="G12" i="48"/>
  <c r="G11" i="48"/>
  <c r="G10" i="48"/>
  <c r="G9" i="48"/>
  <c r="G8" i="48"/>
  <c r="G7" i="48"/>
  <c r="G6" i="48"/>
  <c r="G5" i="48"/>
  <c r="E12" i="48"/>
  <c r="E11" i="48"/>
  <c r="E10" i="48"/>
  <c r="E9" i="48"/>
  <c r="E8" i="48"/>
  <c r="E7" i="48"/>
  <c r="E6" i="48"/>
  <c r="E5" i="48"/>
  <c r="E4" i="48"/>
  <c r="G4" i="48"/>
  <c r="H4" i="48"/>
  <c r="H3" i="48"/>
  <c r="G3" i="48"/>
  <c r="E3" i="48"/>
  <c r="E2" i="48"/>
  <c r="G2" i="48"/>
  <c r="H2" i="48"/>
  <c r="G17" i="48" l="1"/>
  <c r="H17" i="48"/>
  <c r="E17" i="48"/>
  <c r="F52" i="47"/>
  <c r="O118" i="56"/>
  <c r="P118" i="56" s="1"/>
  <c r="G52" i="47" l="1"/>
  <c r="H52" i="47"/>
  <c r="I52" i="47"/>
  <c r="J52" i="47"/>
  <c r="K52" i="47"/>
  <c r="L52" i="47"/>
  <c r="M52" i="47"/>
  <c r="N52" i="47"/>
  <c r="O52" i="47"/>
  <c r="U118" i="56"/>
  <c r="F53"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F82" i="56"/>
  <c r="P80" i="56" l="1"/>
  <c r="V80" i="56" s="1"/>
  <c r="V74" i="57" s="1"/>
  <c r="P79" i="56"/>
  <c r="V79" i="56" s="1"/>
  <c r="V73" i="57" s="1"/>
  <c r="P78" i="56"/>
  <c r="V78" i="56" s="1"/>
  <c r="V72" i="57" s="1"/>
  <c r="P81" i="56"/>
  <c r="V81" i="56" s="1"/>
  <c r="V75" i="57" s="1"/>
  <c r="V82" i="56"/>
  <c r="V76" i="57" s="1"/>
  <c r="P75"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J12" i="48"/>
  <c r="J11" i="48"/>
  <c r="J10" i="48"/>
  <c r="J9" i="48"/>
  <c r="J8" i="48"/>
  <c r="J7" i="48"/>
  <c r="J6" i="48"/>
  <c r="J5" i="48"/>
  <c r="J4" i="48"/>
  <c r="J3" i="48"/>
  <c r="J2" i="48"/>
  <c r="U84" i="56"/>
  <c r="U78" i="57" s="1"/>
  <c r="O84" i="56"/>
  <c r="F84" i="56"/>
  <c r="U83" i="56"/>
  <c r="U77" i="57" s="1"/>
  <c r="O83" i="56"/>
  <c r="P83" i="56" s="1"/>
  <c r="F83" i="56"/>
  <c r="U77" i="56"/>
  <c r="U71" i="57" s="1"/>
  <c r="O77" i="56"/>
  <c r="F77" i="56"/>
  <c r="U85" i="56"/>
  <c r="U79" i="57" s="1"/>
  <c r="O85" i="56"/>
  <c r="P85" i="56" s="1"/>
  <c r="V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C10" i="55"/>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K12" i="48"/>
  <c r="K11" i="48"/>
  <c r="K10" i="48"/>
  <c r="K9" i="48"/>
  <c r="K8" i="48"/>
  <c r="K7" i="48"/>
  <c r="K6" i="48"/>
  <c r="K5" i="48"/>
  <c r="K4" i="48"/>
  <c r="K3" i="48"/>
  <c r="K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U113"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61" i="56"/>
  <c r="U104" i="57" s="1"/>
  <c r="F161" i="56"/>
  <c r="U160" i="56"/>
  <c r="U103" i="57" s="1"/>
  <c r="F160" i="56"/>
  <c r="U102" i="57"/>
  <c r="U101" i="57"/>
  <c r="U140" i="56"/>
  <c r="U100" i="57" s="1"/>
  <c r="F140" i="56"/>
  <c r="U139" i="56"/>
  <c r="F139" i="56"/>
  <c r="U137" i="56"/>
  <c r="U98" i="57" s="1"/>
  <c r="O98" i="57"/>
  <c r="F137" i="56"/>
  <c r="U136" i="56"/>
  <c r="U97" i="57" s="1"/>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U134" i="56"/>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133" i="56"/>
  <c r="U95" i="57" s="1"/>
  <c r="F133" i="56"/>
  <c r="U131" i="56"/>
  <c r="U94" i="57" s="1"/>
  <c r="F131" i="56"/>
  <c r="U130" i="56"/>
  <c r="U93" i="57" s="1"/>
  <c r="F130" i="56"/>
  <c r="U128" i="56"/>
  <c r="U92" i="57" s="1"/>
  <c r="F128" i="56"/>
  <c r="U127" i="56"/>
  <c r="U91" i="57" s="1"/>
  <c r="F127" i="56"/>
  <c r="U125" i="56"/>
  <c r="U90" i="57" s="1"/>
  <c r="F125" i="56"/>
  <c r="U124" i="56"/>
  <c r="U89" i="57" s="1"/>
  <c r="F124" i="56"/>
  <c r="U122" i="56"/>
  <c r="U88" i="57" s="1"/>
  <c r="F122" i="56"/>
  <c r="U121" i="56"/>
  <c r="F121" i="56"/>
  <c r="U119" i="56"/>
  <c r="U86" i="57" s="1"/>
  <c r="F119" i="56"/>
  <c r="U85" i="57"/>
  <c r="T89" i="56"/>
  <c r="S89" i="56"/>
  <c r="R89" i="56"/>
  <c r="Q89" i="56"/>
  <c r="U89" i="56" s="1"/>
  <c r="U88" i="56"/>
  <c r="U82" i="57" s="1"/>
  <c r="O88" i="56"/>
  <c r="F88" i="56"/>
  <c r="U87" i="56"/>
  <c r="U81" i="57" s="1"/>
  <c r="O87" i="56"/>
  <c r="P87" i="56" s="1"/>
  <c r="V87" i="56" s="1"/>
  <c r="F87" i="56"/>
  <c r="U86" i="56"/>
  <c r="U80" i="57" s="1"/>
  <c r="O86" i="56"/>
  <c r="F86" i="56"/>
  <c r="U75" i="56"/>
  <c r="U69" i="57" s="1"/>
  <c r="O75" i="56"/>
  <c r="F75" i="56"/>
  <c r="U74" i="56"/>
  <c r="U68" i="57" s="1"/>
  <c r="O74" i="56"/>
  <c r="P74" i="56" s="1"/>
  <c r="V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V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V50" i="56" s="1"/>
  <c r="F50" i="56"/>
  <c r="U49" i="56"/>
  <c r="U43" i="57" s="1"/>
  <c r="O49" i="56"/>
  <c r="P49" i="56" s="1"/>
  <c r="V49" i="56" s="1"/>
  <c r="F49" i="56"/>
  <c r="U48" i="56"/>
  <c r="U42" i="57" s="1"/>
  <c r="O48" i="56"/>
  <c r="F48" i="56"/>
  <c r="U47" i="56"/>
  <c r="U41" i="57" s="1"/>
  <c r="O47" i="56"/>
  <c r="F47" i="56"/>
  <c r="U46" i="56"/>
  <c r="U40" i="57" s="1"/>
  <c r="O46" i="56"/>
  <c r="P46" i="56" s="1"/>
  <c r="V46" i="56" s="1"/>
  <c r="F46" i="56"/>
  <c r="U45" i="56"/>
  <c r="U39" i="57" s="1"/>
  <c r="O45" i="56"/>
  <c r="F45" i="56"/>
  <c r="U44" i="56"/>
  <c r="U38" i="57" s="1"/>
  <c r="O44" i="56"/>
  <c r="P44" i="56" s="1"/>
  <c r="V44" i="56" s="1"/>
  <c r="F44" i="56"/>
  <c r="U43" i="56"/>
  <c r="U37" i="57" s="1"/>
  <c r="O43" i="56"/>
  <c r="P43" i="56" s="1"/>
  <c r="V43" i="56" s="1"/>
  <c r="F43" i="56"/>
  <c r="U42" i="56"/>
  <c r="U36" i="57" s="1"/>
  <c r="O42" i="56"/>
  <c r="F42" i="56"/>
  <c r="U41" i="56"/>
  <c r="U35" i="57" s="1"/>
  <c r="O41" i="56"/>
  <c r="P41" i="56" s="1"/>
  <c r="V41" i="56" s="1"/>
  <c r="F41" i="56"/>
  <c r="U40" i="56"/>
  <c r="U34" i="57" s="1"/>
  <c r="O40" i="56"/>
  <c r="F40" i="56"/>
  <c r="U39" i="56"/>
  <c r="U33" i="57" s="1"/>
  <c r="O39" i="56"/>
  <c r="F39" i="56"/>
  <c r="U38" i="56"/>
  <c r="U32" i="57" s="1"/>
  <c r="O38" i="56"/>
  <c r="P38" i="56" s="1"/>
  <c r="V38" i="56" s="1"/>
  <c r="F38" i="56"/>
  <c r="U37" i="56"/>
  <c r="U31" i="57" s="1"/>
  <c r="O37" i="56"/>
  <c r="F37" i="56"/>
  <c r="U36" i="56"/>
  <c r="U30" i="57" s="1"/>
  <c r="O36" i="56"/>
  <c r="F36" i="56"/>
  <c r="U35" i="56"/>
  <c r="U29" i="57" s="1"/>
  <c r="O35" i="56"/>
  <c r="F35" i="56"/>
  <c r="U34" i="56"/>
  <c r="U28" i="57" s="1"/>
  <c r="O34" i="56"/>
  <c r="P34" i="56" s="1"/>
  <c r="V34" i="56" s="1"/>
  <c r="F34" i="56"/>
  <c r="U33" i="56"/>
  <c r="U27" i="57" s="1"/>
  <c r="O33" i="56"/>
  <c r="P33" i="56" s="1"/>
  <c r="V33" i="56" s="1"/>
  <c r="F33" i="56"/>
  <c r="U32" i="56"/>
  <c r="U26" i="57" s="1"/>
  <c r="O32" i="56"/>
  <c r="F32" i="56"/>
  <c r="U31" i="56"/>
  <c r="U25" i="57" s="1"/>
  <c r="O31" i="56"/>
  <c r="P31" i="56" s="1"/>
  <c r="V31" i="56" s="1"/>
  <c r="F31" i="56"/>
  <c r="U30" i="56"/>
  <c r="U24" i="57" s="1"/>
  <c r="O30" i="56"/>
  <c r="P30" i="56" s="1"/>
  <c r="V30" i="56" s="1"/>
  <c r="F30" i="56"/>
  <c r="U29" i="56"/>
  <c r="U23" i="57" s="1"/>
  <c r="O29" i="56"/>
  <c r="F29" i="56"/>
  <c r="U28" i="56"/>
  <c r="U22" i="57" s="1"/>
  <c r="O28" i="56"/>
  <c r="P28" i="56" s="1"/>
  <c r="V28" i="56" s="1"/>
  <c r="F28" i="56"/>
  <c r="U27" i="56"/>
  <c r="U21" i="57" s="1"/>
  <c r="O27" i="56"/>
  <c r="F27" i="56"/>
  <c r="U26" i="56"/>
  <c r="U20" i="57" s="1"/>
  <c r="O26" i="56"/>
  <c r="P26" i="56" s="1"/>
  <c r="V26" i="56" s="1"/>
  <c r="F26" i="56"/>
  <c r="U25" i="56"/>
  <c r="U19" i="57" s="1"/>
  <c r="O25" i="56"/>
  <c r="P25" i="56" s="1"/>
  <c r="V25" i="56" s="1"/>
  <c r="F25" i="56"/>
  <c r="U24" i="56"/>
  <c r="U18" i="57" s="1"/>
  <c r="O24" i="56"/>
  <c r="F24" i="56"/>
  <c r="U23" i="56"/>
  <c r="U17" i="57" s="1"/>
  <c r="O23" i="56"/>
  <c r="P23" i="56" s="1"/>
  <c r="V23" i="56" s="1"/>
  <c r="F23" i="56"/>
  <c r="U22" i="56"/>
  <c r="U16" i="57" s="1"/>
  <c r="O22" i="56"/>
  <c r="P22" i="56" s="1"/>
  <c r="V22" i="56" s="1"/>
  <c r="F22" i="56"/>
  <c r="U21" i="56"/>
  <c r="U15" i="57" s="1"/>
  <c r="O21" i="56"/>
  <c r="F21" i="56"/>
  <c r="U20" i="56"/>
  <c r="U14" i="57" s="1"/>
  <c r="O20" i="56"/>
  <c r="F20" i="56"/>
  <c r="U19" i="56"/>
  <c r="U13" i="57" s="1"/>
  <c r="O19" i="56"/>
  <c r="F19" i="56"/>
  <c r="U18" i="56"/>
  <c r="U12" i="57" s="1"/>
  <c r="O18" i="56"/>
  <c r="P18" i="56" s="1"/>
  <c r="V18" i="56" s="1"/>
  <c r="F18" i="56"/>
  <c r="U17" i="56"/>
  <c r="U11" i="57" s="1"/>
  <c r="O17" i="56"/>
  <c r="P17" i="56" s="1"/>
  <c r="V17" i="56" s="1"/>
  <c r="U16" i="56"/>
  <c r="U10" i="57" s="1"/>
  <c r="O16" i="56"/>
  <c r="P16" i="56" s="1"/>
  <c r="V16" i="56" s="1"/>
  <c r="U15" i="56"/>
  <c r="U9" i="57" s="1"/>
  <c r="O15" i="56"/>
  <c r="U14" i="56"/>
  <c r="U8" i="57" s="1"/>
  <c r="O14" i="56"/>
  <c r="P14" i="56" s="1"/>
  <c r="V14" i="56" s="1"/>
  <c r="U13" i="56"/>
  <c r="U7" i="57" s="1"/>
  <c r="U12" i="56"/>
  <c r="U6" i="57" s="1"/>
  <c r="O12" i="56"/>
  <c r="P12" i="56" s="1"/>
  <c r="V12" i="56" s="1"/>
  <c r="U11" i="56"/>
  <c r="U5" i="57" s="1"/>
  <c r="O11" i="56"/>
  <c r="P11" i="56" s="1"/>
  <c r="V11" i="56" s="1"/>
  <c r="U10" i="56"/>
  <c r="U4" i="57" s="1"/>
  <c r="O10" i="56"/>
  <c r="P10" i="56" s="1"/>
  <c r="V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R16" i="55"/>
  <c r="P23" i="54"/>
  <c r="Q16" i="55" s="1"/>
  <c r="O23" i="54"/>
  <c r="P16" i="55" s="1"/>
  <c r="O16" i="55"/>
  <c r="N16" i="55"/>
  <c r="F23" i="54"/>
  <c r="G16" i="55" s="1"/>
  <c r="R15" i="55"/>
  <c r="P22" i="54"/>
  <c r="Q15" i="55" s="1"/>
  <c r="O22" i="54"/>
  <c r="P15" i="55" s="1"/>
  <c r="O15" i="55"/>
  <c r="N15" i="55"/>
  <c r="F22" i="54"/>
  <c r="G15" i="55" s="1"/>
  <c r="R14" i="55"/>
  <c r="P21" i="54"/>
  <c r="Q14" i="55" s="1"/>
  <c r="O21" i="54"/>
  <c r="P14" i="55" s="1"/>
  <c r="O14" i="55"/>
  <c r="N14" i="55"/>
  <c r="F21" i="54"/>
  <c r="G14" i="55" s="1"/>
  <c r="O20" i="54"/>
  <c r="P13" i="55" s="1"/>
  <c r="F20" i="54"/>
  <c r="O19" i="54"/>
  <c r="P12" i="55" s="1"/>
  <c r="F19" i="54"/>
  <c r="M19" i="54" s="1"/>
  <c r="N19" i="54" s="1"/>
  <c r="O18" i="54"/>
  <c r="P11" i="55" s="1"/>
  <c r="F18" i="54"/>
  <c r="M18" i="54" s="1"/>
  <c r="N18" i="54" s="1"/>
  <c r="O17" i="54"/>
  <c r="P10" i="55" s="1"/>
  <c r="F17" i="54"/>
  <c r="O16" i="54"/>
  <c r="P9" i="55" s="1"/>
  <c r="F16" i="54"/>
  <c r="M16" i="54" s="1"/>
  <c r="N16" i="54" s="1"/>
  <c r="O15" i="54"/>
  <c r="P8" i="55" s="1"/>
  <c r="F15" i="54"/>
  <c r="M15" i="54" s="1"/>
  <c r="N15" i="54" s="1"/>
  <c r="O14" i="54"/>
  <c r="P7" i="55" s="1"/>
  <c r="F14" i="54"/>
  <c r="M14" i="54" s="1"/>
  <c r="N14" i="54" s="1"/>
  <c r="O13" i="54"/>
  <c r="P6" i="55" s="1"/>
  <c r="F13" i="54"/>
  <c r="O12" i="54"/>
  <c r="P5" i="55" s="1"/>
  <c r="F12" i="54"/>
  <c r="M12" i="54" s="1"/>
  <c r="N12" i="54" s="1"/>
  <c r="O11" i="54"/>
  <c r="P4" i="55" s="1"/>
  <c r="F11" i="54"/>
  <c r="M11" i="54" s="1"/>
  <c r="N11" i="54" s="1"/>
  <c r="O10" i="54"/>
  <c r="P3" i="55" s="1"/>
  <c r="F10" i="54"/>
  <c r="M10" i="54" s="1"/>
  <c r="N10" i="54" s="1"/>
  <c r="P2" i="55"/>
  <c r="F9" i="54"/>
  <c r="M9" i="54" s="1"/>
  <c r="N9" i="54" s="1"/>
  <c r="L12" i="48"/>
  <c r="L11" i="48"/>
  <c r="L10" i="48"/>
  <c r="L9" i="48"/>
  <c r="L8" i="48"/>
  <c r="L7" i="48"/>
  <c r="L6" i="48"/>
  <c r="L5" i="48"/>
  <c r="L4" i="48"/>
  <c r="L3" i="48"/>
  <c r="L2" i="48"/>
  <c r="I2" i="48"/>
  <c r="M12" i="48"/>
  <c r="M11" i="48"/>
  <c r="M10" i="48"/>
  <c r="M9" i="48"/>
  <c r="M8" i="48"/>
  <c r="M7" i="48"/>
  <c r="M6" i="48"/>
  <c r="M5" i="48"/>
  <c r="M4" i="48"/>
  <c r="M3" i="48"/>
  <c r="M2" i="48"/>
  <c r="N2" i="48"/>
  <c r="O2" i="48"/>
  <c r="P2" i="48"/>
  <c r="Q2" i="48"/>
  <c r="R2" i="48"/>
  <c r="S2" i="48"/>
  <c r="T2" i="48"/>
  <c r="U2" i="48"/>
  <c r="V2" i="48"/>
  <c r="W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N12" i="48"/>
  <c r="N11" i="48"/>
  <c r="N10" i="48"/>
  <c r="N9" i="48"/>
  <c r="N8" i="48"/>
  <c r="N7" i="48"/>
  <c r="N6" i="48"/>
  <c r="N5" i="48"/>
  <c r="N4" i="48"/>
  <c r="N3" i="48"/>
  <c r="I12" i="48"/>
  <c r="I11" i="48"/>
  <c r="I10" i="48"/>
  <c r="I9" i="48"/>
  <c r="I8" i="48"/>
  <c r="I7" i="48"/>
  <c r="I6" i="48"/>
  <c r="I5" i="48"/>
  <c r="I4" i="48"/>
  <c r="I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2" i="48"/>
  <c r="AL12" i="48"/>
  <c r="AL11" i="48"/>
  <c r="AL10" i="48"/>
  <c r="AL9" i="48"/>
  <c r="AL8" i="48"/>
  <c r="AL7" i="48"/>
  <c r="AL6" i="48"/>
  <c r="AL5" i="48"/>
  <c r="AL4" i="48"/>
  <c r="AL3" i="48"/>
  <c r="AK3" i="48"/>
  <c r="AK2" i="48"/>
  <c r="AK12" i="48"/>
  <c r="AK11" i="48"/>
  <c r="AK10" i="48"/>
  <c r="AK9" i="48"/>
  <c r="AK8" i="48"/>
  <c r="AK7" i="48"/>
  <c r="AK6" i="48"/>
  <c r="AK5" i="48"/>
  <c r="AK4"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2" i="48"/>
  <c r="AA12" i="48"/>
  <c r="AA11" i="48"/>
  <c r="AA10" i="48"/>
  <c r="AA9" i="48"/>
  <c r="AA8" i="48"/>
  <c r="AA7" i="48"/>
  <c r="AA6" i="48"/>
  <c r="AA5" i="48"/>
  <c r="AA4" i="48"/>
  <c r="AA3" i="48"/>
  <c r="Z3" i="48"/>
  <c r="Z2" i="48"/>
  <c r="Z12" i="48"/>
  <c r="Z11" i="48"/>
  <c r="Z10" i="48"/>
  <c r="Z9" i="48"/>
  <c r="Z8" i="48"/>
  <c r="Z7" i="48"/>
  <c r="Z6" i="48"/>
  <c r="Z5" i="48"/>
  <c r="Z4" i="48"/>
  <c r="Y3" i="48"/>
  <c r="Y2" i="48"/>
  <c r="Y12" i="48"/>
  <c r="Y11" i="48"/>
  <c r="Y10" i="48"/>
  <c r="Y9" i="48"/>
  <c r="Y8" i="48"/>
  <c r="Y7" i="48"/>
  <c r="Y6" i="48"/>
  <c r="Y5" i="48"/>
  <c r="Y4" i="48"/>
  <c r="X2"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12" i="48"/>
  <c r="S11" i="48"/>
  <c r="S10" i="48"/>
  <c r="S9" i="48"/>
  <c r="S8" i="48"/>
  <c r="S7" i="48"/>
  <c r="S6" i="48"/>
  <c r="S5" i="48"/>
  <c r="S4" i="48"/>
  <c r="S3" i="48"/>
  <c r="R3" i="48"/>
  <c r="R12" i="48"/>
  <c r="R11" i="48"/>
  <c r="R10" i="48"/>
  <c r="R9" i="48"/>
  <c r="R8" i="48"/>
  <c r="R7" i="48"/>
  <c r="R6" i="48"/>
  <c r="R5" i="48"/>
  <c r="R4" i="48"/>
  <c r="Q12" i="48"/>
  <c r="Q11" i="48"/>
  <c r="Q10" i="48"/>
  <c r="Q9" i="48"/>
  <c r="Q8" i="48"/>
  <c r="Q7" i="48"/>
  <c r="Q6" i="48"/>
  <c r="Q5" i="48"/>
  <c r="Q4" i="48"/>
  <c r="Q3" i="48"/>
  <c r="P3" i="48"/>
  <c r="P4" i="48"/>
  <c r="P5" i="48"/>
  <c r="P6" i="48"/>
  <c r="P7" i="48"/>
  <c r="P8" i="48"/>
  <c r="P9" i="48"/>
  <c r="P10" i="48"/>
  <c r="P11" i="48"/>
  <c r="P12" i="48"/>
  <c r="O12" i="48"/>
  <c r="O11" i="48"/>
  <c r="O10" i="48"/>
  <c r="O9" i="48"/>
  <c r="O8" i="48"/>
  <c r="O7" i="48"/>
  <c r="O6" i="48"/>
  <c r="O5" i="48"/>
  <c r="O4" i="48"/>
  <c r="O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G13" i="55" l="1"/>
  <c r="M20" i="54"/>
  <c r="G10" i="55"/>
  <c r="M17" i="54"/>
  <c r="G6" i="55"/>
  <c r="M13" i="54"/>
  <c r="Q9" i="54"/>
  <c r="D28" i="36"/>
  <c r="M17" i="48"/>
  <c r="L17" i="48"/>
  <c r="X17" i="48"/>
  <c r="Y17" i="48"/>
  <c r="AB17" i="48"/>
  <c r="AD17" i="48"/>
  <c r="AF17" i="48"/>
  <c r="AH17" i="48"/>
  <c r="AJ17" i="48"/>
  <c r="AK17" i="48"/>
  <c r="AL17" i="48"/>
  <c r="AN17" i="48"/>
  <c r="AP17" i="48"/>
  <c r="AR17" i="48"/>
  <c r="AT17" i="48"/>
  <c r="AV17" i="48"/>
  <c r="W17" i="48"/>
  <c r="U17" i="48"/>
  <c r="S17" i="48"/>
  <c r="Q17" i="48"/>
  <c r="O17" i="48"/>
  <c r="Z17" i="48"/>
  <c r="AA17" i="48"/>
  <c r="AC17" i="48"/>
  <c r="AE17" i="48"/>
  <c r="AG17" i="48"/>
  <c r="AI17" i="48"/>
  <c r="AM17" i="48"/>
  <c r="AO17" i="48"/>
  <c r="AQ17" i="48"/>
  <c r="AS17" i="48"/>
  <c r="AU17" i="48"/>
  <c r="V17" i="48"/>
  <c r="T17" i="48"/>
  <c r="R17" i="48"/>
  <c r="P17" i="48"/>
  <c r="N17" i="48"/>
  <c r="I17" i="48"/>
  <c r="K17" i="48"/>
  <c r="J17" i="48"/>
  <c r="O94" i="57"/>
  <c r="V161" i="56"/>
  <c r="V160" i="56"/>
  <c r="O22" i="57"/>
  <c r="O90" i="57"/>
  <c r="P125" i="56"/>
  <c r="O92" i="57"/>
  <c r="P128" i="56"/>
  <c r="O96" i="57"/>
  <c r="P134" i="56"/>
  <c r="P96" i="57" s="1"/>
  <c r="P140" i="56"/>
  <c r="V139" i="56" s="1"/>
  <c r="V99" i="57" s="1"/>
  <c r="O7" i="57"/>
  <c r="P13" i="56"/>
  <c r="V13" i="56" s="1"/>
  <c r="O89" i="57"/>
  <c r="P124" i="56"/>
  <c r="P123" i="56" s="1"/>
  <c r="O91" i="57"/>
  <c r="P127" i="56"/>
  <c r="O93" i="57"/>
  <c r="P130" i="56"/>
  <c r="P133" i="56"/>
  <c r="O97" i="57"/>
  <c r="P136" i="56"/>
  <c r="P135" i="56" s="1"/>
  <c r="O3" i="57"/>
  <c r="P9" i="56"/>
  <c r="V9" i="56" s="1"/>
  <c r="P20" i="56"/>
  <c r="V20" i="56" s="1"/>
  <c r="V14" i="57" s="1"/>
  <c r="P24" i="56"/>
  <c r="V24" i="56" s="1"/>
  <c r="V18" i="57" s="1"/>
  <c r="P32" i="56"/>
  <c r="V32" i="56" s="1"/>
  <c r="V26" i="57" s="1"/>
  <c r="P36" i="56"/>
  <c r="V36" i="56" s="1"/>
  <c r="V30" i="57" s="1"/>
  <c r="P40" i="56"/>
  <c r="V40" i="56" s="1"/>
  <c r="V34" i="57" s="1"/>
  <c r="P42" i="56"/>
  <c r="V42" i="56" s="1"/>
  <c r="V36" i="57" s="1"/>
  <c r="O42" i="57"/>
  <c r="P48" i="56"/>
  <c r="V48" i="56" s="1"/>
  <c r="O46" i="57"/>
  <c r="P52" i="56"/>
  <c r="V52" i="56" s="1"/>
  <c r="O48" i="57"/>
  <c r="P54" i="56"/>
  <c r="V54" i="56" s="1"/>
  <c r="O50" i="57"/>
  <c r="P56" i="56"/>
  <c r="V56" i="56" s="1"/>
  <c r="O52" i="57"/>
  <c r="P58" i="56"/>
  <c r="V58" i="56" s="1"/>
  <c r="O54" i="57"/>
  <c r="P60" i="56"/>
  <c r="V60" i="56" s="1"/>
  <c r="O56" i="57"/>
  <c r="P62" i="56"/>
  <c r="V62" i="56" s="1"/>
  <c r="O58" i="57"/>
  <c r="P64" i="56"/>
  <c r="V64" i="56" s="1"/>
  <c r="O62" i="57"/>
  <c r="P68" i="56"/>
  <c r="V68" i="56" s="1"/>
  <c r="O66" i="57"/>
  <c r="P72" i="56"/>
  <c r="V72" i="56" s="1"/>
  <c r="O80" i="57"/>
  <c r="P86" i="56"/>
  <c r="O82" i="57"/>
  <c r="P88" i="56"/>
  <c r="V88" i="56" s="1"/>
  <c r="O70" i="57"/>
  <c r="P76" i="56"/>
  <c r="V76" i="56" s="1"/>
  <c r="O71" i="57"/>
  <c r="P77" i="56"/>
  <c r="V77" i="56" s="1"/>
  <c r="O78" i="57"/>
  <c r="P84" i="56"/>
  <c r="V84" i="56" s="1"/>
  <c r="O9" i="57"/>
  <c r="P15" i="56"/>
  <c r="V15" i="56" s="1"/>
  <c r="O13" i="57"/>
  <c r="P19" i="56"/>
  <c r="V19" i="56" s="1"/>
  <c r="O15" i="57"/>
  <c r="P21" i="56"/>
  <c r="V21" i="56" s="1"/>
  <c r="O21" i="57"/>
  <c r="P27" i="56"/>
  <c r="V27" i="56" s="1"/>
  <c r="O23" i="57"/>
  <c r="P29" i="56"/>
  <c r="V29" i="56" s="1"/>
  <c r="O29" i="57"/>
  <c r="P35" i="56"/>
  <c r="V35" i="56" s="1"/>
  <c r="O31" i="57"/>
  <c r="P37" i="56"/>
  <c r="O33" i="57"/>
  <c r="P39" i="56"/>
  <c r="V39" i="56" s="1"/>
  <c r="O39" i="57"/>
  <c r="P45" i="56"/>
  <c r="V45" i="56" s="1"/>
  <c r="O41" i="57"/>
  <c r="P47" i="56"/>
  <c r="V47" i="56" s="1"/>
  <c r="O45" i="57"/>
  <c r="P51" i="56"/>
  <c r="V51" i="56" s="1"/>
  <c r="O47" i="57"/>
  <c r="P53" i="56"/>
  <c r="V53" i="56" s="1"/>
  <c r="O49" i="57"/>
  <c r="P55" i="56"/>
  <c r="V55" i="56" s="1"/>
  <c r="O51" i="57"/>
  <c r="P57" i="56"/>
  <c r="V57" i="56" s="1"/>
  <c r="O53" i="57"/>
  <c r="P59" i="56"/>
  <c r="V59" i="56" s="1"/>
  <c r="V53" i="57" s="1"/>
  <c r="O55" i="57"/>
  <c r="P61" i="56"/>
  <c r="V61" i="56" s="1"/>
  <c r="V55" i="57" s="1"/>
  <c r="O57" i="57"/>
  <c r="P63" i="56"/>
  <c r="V63" i="56" s="1"/>
  <c r="O59" i="57"/>
  <c r="P65" i="56"/>
  <c r="V65" i="56" s="1"/>
  <c r="O61" i="57"/>
  <c r="P67" i="56"/>
  <c r="V67" i="56" s="1"/>
  <c r="O63" i="57"/>
  <c r="P69" i="56"/>
  <c r="V69" i="56" s="1"/>
  <c r="O65" i="57"/>
  <c r="P71" i="56"/>
  <c r="V71" i="56" s="1"/>
  <c r="V65" i="57" s="1"/>
  <c r="O69" i="57"/>
  <c r="P75" i="56"/>
  <c r="V75" i="56" s="1"/>
  <c r="P73" i="57"/>
  <c r="O67" i="57"/>
  <c r="P73" i="56"/>
  <c r="V73" i="56" s="1"/>
  <c r="O88" i="57"/>
  <c r="P122" i="56"/>
  <c r="O87" i="57"/>
  <c r="P121" i="56"/>
  <c r="P87" i="57" s="1"/>
  <c r="O86" i="57"/>
  <c r="P119" i="56"/>
  <c r="O64" i="57"/>
  <c r="P70" i="56"/>
  <c r="V70" i="56" s="1"/>
  <c r="O2" i="57"/>
  <c r="P8" i="56"/>
  <c r="O4" i="57"/>
  <c r="Q2" i="55"/>
  <c r="G5" i="55"/>
  <c r="G7" i="55"/>
  <c r="G9" i="55"/>
  <c r="G11" i="55"/>
  <c r="G3" i="55"/>
  <c r="G4" i="55"/>
  <c r="P14" i="54"/>
  <c r="F75" i="54"/>
  <c r="M75" i="54" s="1"/>
  <c r="G8" i="55"/>
  <c r="G12" i="55"/>
  <c r="P18" i="54"/>
  <c r="Q18" i="54" s="1"/>
  <c r="P13" i="54"/>
  <c r="P17" i="54"/>
  <c r="P12" i="54"/>
  <c r="Q12" i="54" s="1"/>
  <c r="P16" i="54"/>
  <c r="Q16" i="54" s="1"/>
  <c r="P20" i="54"/>
  <c r="P11" i="54"/>
  <c r="Q11" i="54" s="1"/>
  <c r="P15" i="54"/>
  <c r="Q15" i="54" s="1"/>
  <c r="P19" i="54"/>
  <c r="Q19" i="54" s="1"/>
  <c r="P10" i="54"/>
  <c r="Q10" i="54" s="1"/>
  <c r="F34" i="20"/>
  <c r="B32" i="36"/>
  <c r="O95" i="57"/>
  <c r="O99" i="57"/>
  <c r="C32" i="36"/>
  <c r="F184" i="54"/>
  <c r="G80" i="55" s="1"/>
  <c r="O103" i="57"/>
  <c r="F6" i="19"/>
  <c r="E32" i="36"/>
  <c r="G2" i="55"/>
  <c r="D6" i="19"/>
  <c r="E6" i="19"/>
  <c r="L53" i="47"/>
  <c r="D21" i="36"/>
  <c r="P65" i="54"/>
  <c r="Q58" i="55" s="1"/>
  <c r="P58" i="55"/>
  <c r="K72" i="55"/>
  <c r="F93" i="54"/>
  <c r="G72" i="55" s="1"/>
  <c r="O60" i="57"/>
  <c r="F86" i="54"/>
  <c r="G71" i="55" s="1"/>
  <c r="J71" i="55"/>
  <c r="F163" i="54"/>
  <c r="G78" i="55" s="1"/>
  <c r="I78" i="55"/>
  <c r="U99" i="57"/>
  <c r="F21" i="36"/>
  <c r="F54" i="47" s="1"/>
  <c r="G58" i="55"/>
  <c r="O5" i="57"/>
  <c r="F100" i="54"/>
  <c r="G73" i="55" s="1"/>
  <c r="F156" i="54"/>
  <c r="G77" i="55" s="1"/>
  <c r="F13" i="36"/>
  <c r="B54" i="47" s="1"/>
  <c r="P90" i="57"/>
  <c r="O100" i="57"/>
  <c r="V5" i="57"/>
  <c r="P5" i="57"/>
  <c r="P92" i="57"/>
  <c r="V60" i="57"/>
  <c r="P60" i="57"/>
  <c r="O44" i="57"/>
  <c r="V44" i="57"/>
  <c r="P68" i="57"/>
  <c r="O68" i="57"/>
  <c r="L80" i="55"/>
  <c r="P102" i="57"/>
  <c r="P103" i="57"/>
  <c r="O77" i="57"/>
  <c r="P89" i="57"/>
  <c r="P7" i="57"/>
  <c r="F107" i="54"/>
  <c r="G74" i="55" s="1"/>
  <c r="F114" i="54"/>
  <c r="G75" i="55" s="1"/>
  <c r="I76" i="55"/>
  <c r="F149" i="54"/>
  <c r="G76" i="55" s="1"/>
  <c r="O104" i="57"/>
  <c r="P159" i="56"/>
  <c r="C47" i="38"/>
  <c r="J47" i="38" s="1"/>
  <c r="C4" i="36" s="1"/>
  <c r="J42" i="38"/>
  <c r="D13" i="36"/>
  <c r="E34" i="20"/>
  <c r="G34" i="20"/>
  <c r="H34" i="20"/>
  <c r="I34" i="20"/>
  <c r="J34" i="20"/>
  <c r="O36" i="57"/>
  <c r="U87" i="57"/>
  <c r="F177" i="54"/>
  <c r="G79" i="55" s="1"/>
  <c r="I77" i="55"/>
  <c r="P98" i="57"/>
  <c r="P99" i="57"/>
  <c r="P138" i="56"/>
  <c r="O85" i="57"/>
  <c r="V102" i="57"/>
  <c r="O101" i="57"/>
  <c r="F28" i="36"/>
  <c r="L54" i="47" s="1"/>
  <c r="P81" i="57"/>
  <c r="O81" i="57"/>
  <c r="P79" i="57"/>
  <c r="O79" i="57"/>
  <c r="D34" i="20"/>
  <c r="K34" i="20"/>
  <c r="O40" i="57"/>
  <c r="O30" i="57"/>
  <c r="O14" i="57"/>
  <c r="V29"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N20" i="54" l="1"/>
  <c r="O13" i="55" s="1"/>
  <c r="N13" i="55"/>
  <c r="N17" i="54"/>
  <c r="O10" i="55" s="1"/>
  <c r="N10" i="55"/>
  <c r="Q17" i="54"/>
  <c r="R10" i="55" s="1"/>
  <c r="N13" i="54"/>
  <c r="O6" i="55" s="1"/>
  <c r="N6" i="55"/>
  <c r="Q7" i="55"/>
  <c r="Q14" i="54"/>
  <c r="P9" i="57"/>
  <c r="P13" i="57"/>
  <c r="P89" i="56"/>
  <c r="P90" i="56" s="1"/>
  <c r="P49" i="57"/>
  <c r="P50" i="57"/>
  <c r="P33" i="57"/>
  <c r="V8" i="56"/>
  <c r="V140" i="56"/>
  <c r="V100" i="57" s="1"/>
  <c r="V118" i="56"/>
  <c r="V119" i="56"/>
  <c r="V86" i="57" s="1"/>
  <c r="V137" i="56"/>
  <c r="V98" i="57" s="1"/>
  <c r="V136" i="56"/>
  <c r="V97" i="57" s="1"/>
  <c r="V133" i="56"/>
  <c r="V95" i="57" s="1"/>
  <c r="V134" i="56"/>
  <c r="V96" i="57" s="1"/>
  <c r="P129" i="56"/>
  <c r="V131" i="56"/>
  <c r="V94" i="57" s="1"/>
  <c r="V130" i="56"/>
  <c r="V93" i="57" s="1"/>
  <c r="V128" i="56"/>
  <c r="V92" i="57" s="1"/>
  <c r="V127" i="56"/>
  <c r="V91" i="57" s="1"/>
  <c r="V124" i="56"/>
  <c r="V89" i="57" s="1"/>
  <c r="V125" i="56"/>
  <c r="V122" i="56"/>
  <c r="V88" i="57" s="1"/>
  <c r="V121" i="56"/>
  <c r="P78" i="57"/>
  <c r="P57" i="57"/>
  <c r="P58" i="57"/>
  <c r="P39" i="57"/>
  <c r="P47" i="57"/>
  <c r="P66" i="57"/>
  <c r="P52" i="57"/>
  <c r="P29" i="57"/>
  <c r="P126" i="56"/>
  <c r="P91" i="57"/>
  <c r="P95" i="57"/>
  <c r="V90" i="57"/>
  <c r="P97" i="57"/>
  <c r="P93" i="57"/>
  <c r="P100" i="57"/>
  <c r="V37" i="56"/>
  <c r="V31" i="57" s="1"/>
  <c r="P31" i="57"/>
  <c r="V86" i="56"/>
  <c r="V80" i="57" s="1"/>
  <c r="P80" i="57"/>
  <c r="P18" i="57"/>
  <c r="P34" i="57"/>
  <c r="P62" i="57"/>
  <c r="P59" i="57"/>
  <c r="P51" i="57"/>
  <c r="P46" i="57"/>
  <c r="P54" i="57"/>
  <c r="P45" i="57"/>
  <c r="P41" i="57"/>
  <c r="P55" i="57"/>
  <c r="P53" i="57"/>
  <c r="P48" i="57"/>
  <c r="P63" i="57"/>
  <c r="P65" i="57"/>
  <c r="V2" i="57"/>
  <c r="P36" i="57"/>
  <c r="P30" i="57"/>
  <c r="P14" i="57"/>
  <c r="P67" i="57"/>
  <c r="P117" i="56"/>
  <c r="P120" i="56"/>
  <c r="V87" i="57"/>
  <c r="P86" i="57"/>
  <c r="P77" i="57"/>
  <c r="V83" i="56"/>
  <c r="V77" i="57" s="1"/>
  <c r="P4" i="57"/>
  <c r="V4" i="57"/>
  <c r="V68" i="57"/>
  <c r="N2" i="55"/>
  <c r="O9" i="55"/>
  <c r="N9" i="55"/>
  <c r="O4" i="55"/>
  <c r="N4" i="55"/>
  <c r="N7" i="55"/>
  <c r="O12" i="55"/>
  <c r="N12" i="55"/>
  <c r="O3" i="55"/>
  <c r="N3" i="55"/>
  <c r="O5" i="55"/>
  <c r="N5" i="55"/>
  <c r="O8" i="55"/>
  <c r="N8" i="55"/>
  <c r="O11" i="55"/>
  <c r="N11" i="55"/>
  <c r="Q11" i="55"/>
  <c r="Q6" i="55"/>
  <c r="Q12" i="55"/>
  <c r="R12" i="55"/>
  <c r="Q8" i="55"/>
  <c r="Q4" i="55"/>
  <c r="R4" i="55"/>
  <c r="Q9" i="55"/>
  <c r="R9" i="55"/>
  <c r="Q3" i="55"/>
  <c r="Q13" i="55"/>
  <c r="Q5" i="55"/>
  <c r="R5" i="55"/>
  <c r="Q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Q20" i="54" l="1"/>
  <c r="R13" i="55" s="1"/>
  <c r="Q13" i="54"/>
  <c r="R6" i="55" s="1"/>
  <c r="R3" i="55"/>
  <c r="O7" i="55"/>
  <c r="R7" i="55"/>
  <c r="R11" i="55"/>
  <c r="R8" i="55"/>
  <c r="O2" i="55"/>
  <c r="R2" i="55"/>
  <c r="E3" i="36"/>
  <c r="V85" i="57"/>
</calcChain>
</file>

<file path=xl/sharedStrings.xml><?xml version="1.0" encoding="utf-8"?>
<sst xmlns="http://schemas.openxmlformats.org/spreadsheetml/2006/main" count="756" uniqueCount="347">
  <si>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</si>
  <si>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</si>
  <si>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</si>
  <si>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</si>
  <si>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</si>
  <si>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</si>
  <si>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</si>
  <si>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</si>
  <si>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</si>
  <si>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</si>
  <si>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</si>
  <si>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</si>
  <si>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</si>
  <si>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</si>
  <si>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</si>
  <si>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</si>
  <si>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</si>
  <si>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</si>
  <si>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</si>
  <si>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</si>
  <si>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</si>
  <si>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</si>
  <si>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</si>
  <si>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</si>
  <si>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</si>
  <si>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</si>
  <si>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</si>
  <si>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</si>
  <si>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</si>
  <si>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</si>
  <si>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</si>
  <si>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</si>
  <si>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</si>
  <si>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</si>
  <si>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</si>
  <si>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</si>
  <si>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</si>
  <si>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</si>
  <si>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</si>
  <si>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</si>
  <si>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</si>
  <si>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</si>
  <si>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</si>
  <si>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</si>
  <si>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</si>
  <si>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</si>
  <si>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</si>
  <si>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</si>
  <si>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</si>
  <si>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</si>
  <si>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</si>
  <si>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</si>
  <si>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</si>
  <si>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</si>
  <si>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</si>
  <si>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</si>
  <si>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</si>
  <si>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</si>
  <si>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</si>
  <si>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</si>
  <si>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</si>
  <si>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</si>
  <si>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</si>
  <si>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</si>
  <si>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</si>
  <si>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</si>
  <si>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</si>
  <si>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</si>
  <si>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</si>
  <si>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</si>
  <si>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</si>
  <si>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</si>
  <si>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</si>
  <si>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</si>
  <si>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</si>
  <si>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</si>
  <si>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</si>
  <si>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</si>
  <si>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</si>
  <si>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</si>
  <si>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</si>
  <si>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</si>
  <si>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</si>
  <si>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</si>
  <si>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</si>
  <si>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</si>
  <si>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</si>
  <si>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</si>
  <si>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</si>
  <si>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</si>
  <si>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</si>
  <si>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</si>
  <si>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</si>
  <si>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</si>
  <si>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</si>
  <si>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</si>
  <si>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</si>
  <si>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</si>
  <si>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</si>
  <si>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</si>
  <si>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</si>
  <si>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</si>
  <si>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</si>
  <si>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</si>
  <si>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</si>
  <si>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</si>
  <si>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</si>
  <si>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</si>
  <si>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</si>
  <si>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</si>
  <si>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</si>
  <si>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</si>
  <si>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</si>
  <si>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</si>
  <si>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</si>
  <si>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</si>
  <si>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</si>
  <si>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</si>
  <si>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</si>
  <si>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</si>
  <si>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</si>
  <si>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</si>
  <si>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</si>
  <si>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</si>
  <si>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</si>
  <si>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</si>
  <si>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</si>
  <si>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</si>
  <si>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</si>
  <si>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</si>
  <si>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</si>
  <si>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</si>
  <si>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</si>
  <si>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</si>
  <si>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</si>
  <si>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</si>
  <si>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</si>
  <si>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</si>
  <si>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</si>
  <si>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</si>
  <si>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</si>
  <si>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</si>
  <si>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</si>
  <si>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</si>
  <si>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</si>
  <si>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</si>
  <si>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</si>
  <si>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</si>
  <si>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</si>
  <si>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</si>
  <si>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</si>
  <si>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</si>
  <si>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</si>
  <si>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</si>
  <si>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</si>
  <si>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</si>
  <si>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</si>
  <si>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</si>
  <si>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</si>
  <si>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</si>
  <si>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</si>
  <si>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</si>
  <si>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</si>
  <si>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</si>
  <si>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</si>
  <si>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</si>
  <si>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</si>
  <si>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</si>
  <si>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</si>
  <si>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</si>
  <si>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</si>
  <si>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</si>
  <si>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</si>
  <si>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</si>
  <si>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</si>
  <si>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</si>
  <si>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</si>
  <si>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</si>
  <si>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</si>
  <si>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</si>
  <si>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</si>
  <si>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</si>
  <si>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</si>
  <si>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</si>
  <si>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</si>
  <si>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</si>
  <si>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</si>
  <si>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</si>
  <si>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</si>
  <si>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</si>
  <si>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</si>
  <si>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</si>
  <si>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</si>
  <si>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</si>
  <si>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</si>
  <si>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</si>
  <si>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</si>
  <si>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</si>
  <si>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</si>
  <si>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</si>
  <si>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</si>
  <si>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</si>
  <si>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</si>
  <si>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</si>
  <si>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</si>
  <si>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</si>
  <si>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</si>
  <si>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</si>
  <si>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</si>
  <si>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</si>
  <si>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</si>
  <si>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</si>
  <si>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</si>
  <si>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</si>
  <si>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</si>
  <si>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</si>
  <si>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</si>
  <si>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</si>
  <si>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</si>
  <si>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</si>
  <si>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</si>
  <si>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</si>
  <si>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</si>
  <si>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</si>
  <si>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</si>
  <si>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</si>
  <si>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</si>
  <si>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</si>
  <si>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</si>
  <si>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</si>
  <si>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</si>
  <si>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</si>
  <si>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</si>
  <si>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</si>
  <si>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</si>
  <si>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</si>
  <si>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</si>
  <si>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</si>
  <si>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</si>
  <si>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</si>
  <si>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</si>
  <si>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</si>
  <si>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</si>
  <si>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</si>
  <si>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</si>
  <si>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</si>
  <si>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</si>
  <si>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</si>
  <si>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</si>
  <si>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</si>
  <si>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</si>
  <si>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</si>
  <si>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</si>
  <si>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</si>
  <si>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</si>
  <si>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</si>
  <si>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</si>
  <si>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</si>
  <si>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</si>
  <si>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</si>
  <si>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</si>
  <si>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</si>
  <si>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</si>
  <si>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</si>
  <si>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</si>
  <si>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</si>
  <si>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</si>
  <si>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</si>
  <si>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</si>
  <si>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</si>
  <si>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</si>
  <si>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</si>
  <si>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</si>
  <si>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</si>
  <si>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Odjel za pravosudnu analitiku i izvještavanje, na telefon: 033 704 616 ili 033 707 584.</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</si>
  <si>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</si>
  <si>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</si>
  <si>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</si>
  <si>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</si>
  <si>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</si>
  <si>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 xml:space="preserve">Radi obezbijeđenja konzistentosti dostavljenih podataka o radu sudova u tabelama su postavljeni kontrolnici, </t>
  </si>
  <si>
    <t xml:space="preserve">odnosno logička pravila koja moraju ispunjavati dostavljeni podaci. </t>
  </si>
  <si>
    <t xml:space="preserve">Stariji od 1980. </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</si>
  <si>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</si>
  <si>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</si>
  <si>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</si>
  <si>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</si>
  <si>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</si>
  <si>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</si>
  <si>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</si>
  <si>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</si>
  <si>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</si>
  <si>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</si>
  <si>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</si>
  <si>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</si>
  <si>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</si>
  <si>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</si>
  <si>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</si>
  <si>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</si>
  <si>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</si>
  <si>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</si>
  <si>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 xml:space="preserve">Kompletni materijali u vezi procesa izvještavanja i ocjenjivanja rada u sudovima za 2022. godinu dostupni su na linku: </t>
  </si>
  <si>
    <r>
      <t xml:space="preserve">Popunjene obrasce poslati na e-mail adresu: </t>
    </r>
    <r>
      <rPr>
        <b/>
        <i/>
        <sz val="12"/>
        <rFont val="Times New Roman"/>
        <family val="1"/>
      </rPr>
      <t xml:space="preserve">vstvstatistika@pravosudje.ba </t>
    </r>
    <r>
      <rPr>
        <b/>
        <sz val="12"/>
        <rFont val="Times New Roman"/>
        <family val="1"/>
      </rPr>
      <t>do 01.02.2023.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</si>
  <si>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2022. godini (u okolnostima nedovoljnog broja predmeta u radu) unose podaci iz kolona XVI – XXI iz Tabele II.
</t>
  </si>
  <si>
    <t>1.1.2022.- 31.12.2022.</t>
  </si>
  <si>
    <t>Ostvarena kolektivna norma za sud u 2022.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</si>
  <si>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2021. godinu (Tabela I - Protok predmeta u sudu koji nisu evidentirani u CMS Kolona V – Broj neriješenih predmeta na kraju izvještajnog perioda). 
</t>
    </r>
  </si>
  <si>
    <t>1.1.2022.-31.12.2022.</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</si>
  <si>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</si>
  <si>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</si>
  <si>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</si>
  <si>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izvještavanja i ocjenjivanja rada NPF za 2022. godinu možete preuzeti putem linka:</t>
  </si>
  <si>
    <t>Ukupno 2021.*</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</si>
  <si>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</si>
  <si>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</si>
  <si>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</si>
  <si>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</si>
  <si>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t>Tabela V - Pregled starosti neriješenih predmeta sa 31.12.2022. godine</t>
  </si>
  <si>
    <t xml:space="preserve">U Tabelu V potrebno je da razvrstate neriješene predmete za naplatu komunalnih usluga, predmete registracije poslovnih subjekata i ZK predmete, zaključno sa 31.12.2022. godine, prema godini iniciranja pred općinskim, osnovnim ili okružnim privrdenim sudom. Podaci iskazani u ovoj tabeli moraju biti konzistentni sa podacima iskazanim u Tabeli I i Tabeli Ia.  </t>
  </si>
  <si>
    <t xml:space="preserve">Ukoliko, ipak, postoji razlika u broju neriješenih predmeta na početku 2022. godine u odnosu na kraj 2021.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</si>
  <si>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2021.godine" sa podacima o ukupnom broju neriješenih predmeta koji nisu evidentirani u CMS-u na kraju 2021. godine, koje ste VSTV-u BiH dostavili putem Tabele za izvještavanje o radu suda za 2021. godinu (Tabela I - Protok predmeta u sudu koji nisu evidentirani u CMS Kolona V – Broj neriješenih predmeta na kraju izvještajnog perioda). 
</t>
  </si>
  <si>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</si>
  <si>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</si>
  <si>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</si>
  <si>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Bugojno</t>
  </si>
  <si>
    <t>Randžana Hadžibegović-Haračić</t>
  </si>
  <si>
    <t>Amira Ždralović</t>
  </si>
  <si>
    <t>Darko Solomun</t>
  </si>
  <si>
    <t>Samil Ramić</t>
  </si>
  <si>
    <t>Safet Žuljko</t>
  </si>
  <si>
    <t>Lejla Nurikić</t>
  </si>
  <si>
    <t>Katica Soldo</t>
  </si>
  <si>
    <t>Janja Pilić</t>
  </si>
  <si>
    <t>Nebojša Vrhovac</t>
  </si>
  <si>
    <t>Aldina Rebihić-Topoljak</t>
  </si>
  <si>
    <t>Sonsirej Radivojević</t>
  </si>
  <si>
    <t>Ivan Gudelj</t>
  </si>
  <si>
    <t>Amela Agić</t>
  </si>
  <si>
    <t>Marin Kajić</t>
  </si>
  <si>
    <t>Ivan Sokanović</t>
  </si>
  <si>
    <t xml:space="preserve">Građanski </t>
  </si>
  <si>
    <t>Krivično-prekršajni</t>
  </si>
  <si>
    <t>Izvršni</t>
  </si>
  <si>
    <t>01.01.2022</t>
  </si>
  <si>
    <t>31.12.2022</t>
  </si>
  <si>
    <t>09.09.2022</t>
  </si>
  <si>
    <t>Nebojša  Vrhovac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</si>
</sst>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5">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applyAlignment="1">
      <alignment horizontal="left" wrapText="1"/>
    </xf>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41" borderId="0" xfId="0" applyNumberFormat="1" applyFont="1" applyFill="1"/>
    <xf numFmtId="0" fontId="79" fillId="25" borderId="0" xfId="0" applyFont="1" applyFill="1" applyAlignment="1">
      <alignment vertical="center"/>
    </xf>
    <xf numFmtId="0" fontId="79" fillId="41" borderId="0" xfId="0" applyNumberFormat="1" applyFont="1" applyFill="1" applyAlignment="1"/>
    <xf numFmtId="0" fontId="79" fillId="41"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4" fillId="25" borderId="0" xfId="48" applyFont="1" applyFill="1"/>
    <xf numFmtId="0" fontId="79" fillId="41" borderId="0" xfId="48" applyFont="1" applyFill="1" applyAlignment="1">
      <alignment vertical="center"/>
    </xf>
    <xf numFmtId="0" fontId="79" fillId="41" borderId="0" xfId="48" applyFont="1" applyFill="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 fontId="51" fillId="0" borderId="83" xfId="52" applyNumberFormat="1" applyFont="1" applyBorder="1" applyAlignment="1" applyProtection="1">
      <alignment horizontal="right"/>
    </xf>
    <xf numFmtId="10" fontId="17" fillId="31" borderId="84"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3" fillId="0" borderId="0" xfId="56" applyNumberFormat="1" applyFont="1" applyFill="1" applyAlignment="1" applyProtection="1">
      <alignment vertical="top"/>
    </xf>
    <xf numFmtId="0" fontId="94" fillId="0" borderId="0" xfId="52" applyFont="1" applyAlignment="1" applyProtection="1"/>
    <xf numFmtId="0" fontId="96"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4"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4" xfId="40" applyNumberFormat="1" applyFont="1" applyFill="1" applyBorder="1" applyProtection="1"/>
    <xf numFmtId="0" fontId="79" fillId="41" borderId="0" xfId="0" applyFont="1" applyFill="1" applyAlignment="1">
      <alignment vertical="top" wrapText="1"/>
    </xf>
    <xf numFmtId="0" fontId="61" fillId="0" borderId="0" xfId="52" applyFont="1" applyAlignment="1" applyProtection="1">
      <alignment horizontal="left"/>
      <protection hidden="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9"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9"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85" fillId="0" borderId="0" xfId="56"/>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1"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4" fontId="100"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vertical="center" wrapText="1"/>
    </xf>
    <xf numFmtId="0" fontId="79" fillId="41" borderId="0" xfId="50"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5" xfId="0" applyFont="1" applyFill="1" applyBorder="1" applyAlignment="1" applyProtection="1">
      <alignment horizontal="justify" vertical="top" wrapText="1"/>
    </xf>
    <xf numFmtId="0" fontId="75" fillId="29" borderId="93"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4"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2"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70" fillId="0" borderId="0" xfId="0" applyFont="1" applyAlignment="1">
      <alignment horizontal="left" vertical="center" wrapText="1"/>
    </xf>
    <xf numFmtId="0" fontId="56" fillId="35" borderId="87"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88"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49" fontId="78" fillId="35" borderId="36" xfId="52" applyNumberFormat="1" applyFont="1" applyFill="1" applyBorder="1" applyAlignment="1" applyProtection="1">
      <alignment horizontal="left" vertical="center"/>
    </xf>
    <xf numFmtId="49" fontId="78" fillId="35" borderId="59"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83" fillId="38" borderId="36" xfId="52" applyFont="1" applyFill="1" applyBorder="1" applyAlignment="1" applyProtection="1">
      <alignment horizontal="left" vertical="center"/>
    </xf>
    <xf numFmtId="0" fontId="83" fillId="38" borderId="59"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0" fontId="91" fillId="31" borderId="85" xfId="52" applyFont="1" applyFill="1" applyBorder="1" applyAlignment="1" applyProtection="1">
      <alignment horizontal="left"/>
    </xf>
    <xf numFmtId="0" fontId="91" fillId="31" borderId="57" xfId="52" applyFont="1" applyFill="1" applyBorder="1" applyAlignment="1" applyProtection="1">
      <alignment horizontal="left"/>
    </xf>
    <xf numFmtId="0" fontId="91" fillId="31" borderId="86" xfId="52" applyFont="1" applyFill="1" applyBorder="1" applyAlignment="1" applyProtection="1">
      <alignment horizontal="left"/>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52" applyFont="1" applyFill="1" applyBorder="1" applyAlignment="1" applyProtection="1">
      <alignment horizontal="left" vertical="center" wrapText="1"/>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0" fontId="2" fillId="35" borderId="77" xfId="52" applyFont="1" applyFill="1" applyBorder="1" applyAlignment="1" applyProtection="1">
      <alignment horizontal="left" vertical="center"/>
      <protection locked="0"/>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5"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6"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3">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0639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91"/>
  <sheetViews>
    <sheetView view="pageBreakPreview" zoomScaleNormal="100" zoomScaleSheetLayoutView="100" workbookViewId="0">
      <selection activeCell="B5" sqref="B5:M5"/>
    </sheetView>
  </sheetViews>
  <sheetFormatPr defaultRowHeight="15.75" x14ac:dyDescent="0.25"/>
  <cols>
    <col min="1" max="1" width="3.85546875" style="549" customWidth="1"/>
    <col min="2" max="12" width="9.140625" style="549"/>
    <col min="13" max="13" width="22.7109375" style="549" customWidth="1"/>
    <col min="14" max="14" width="3.85546875" style="549" customWidth="1"/>
    <col min="15" max="16384" width="9.140625" style="549"/>
  </cols>
  <sheetData>
    <row r="1" spans="2:13" ht="18.75" customHeight="1" x14ac:dyDescent="0.25"/>
    <row r="2" spans="2:13" ht="30.75" customHeight="1" x14ac:dyDescent="0.35">
      <c r="B2" s="550" t="s">
        <v>127</v>
      </c>
      <c r="C2" s="551"/>
      <c r="D2" s="551"/>
      <c r="E2" s="551"/>
      <c r="F2" s="551"/>
      <c r="G2" s="551"/>
      <c r="H2" s="551"/>
      <c r="I2" s="551"/>
      <c r="J2" s="551"/>
      <c r="K2" s="551"/>
      <c r="L2" s="551"/>
      <c r="M2" s="551"/>
    </row>
    <row r="3" spans="2:13" ht="14.25" customHeight="1" x14ac:dyDescent="0.35">
      <c r="B3" s="550"/>
      <c r="C3" s="551"/>
      <c r="D3" s="551"/>
      <c r="E3" s="551"/>
      <c r="F3" s="551"/>
      <c r="G3" s="551"/>
      <c r="H3" s="551"/>
      <c r="I3" s="551"/>
      <c r="J3" s="551"/>
      <c r="K3" s="551"/>
      <c r="L3" s="551"/>
      <c r="M3" s="551"/>
    </row>
    <row r="4" spans="2:13" s="574" customFormat="1" ht="21" customHeight="1" x14ac:dyDescent="0.25">
      <c r="B4" s="575" t="s">
        <v>301</v>
      </c>
      <c r="C4" s="576"/>
      <c r="D4" s="576"/>
      <c r="E4" s="576"/>
      <c r="F4" s="576"/>
      <c r="G4" s="576"/>
      <c r="H4" s="576"/>
      <c r="I4" s="576"/>
      <c r="J4" s="576"/>
      <c r="K4" s="576"/>
      <c r="L4" s="576"/>
      <c r="M4" s="576"/>
    </row>
    <row r="5" spans="2:13" s="574" customFormat="1" ht="21" customHeight="1" x14ac:dyDescent="0.25">
      <c r="B5" s="699" t="s">
        <v>288</v>
      </c>
      <c r="C5" s="699"/>
      <c r="D5" s="699"/>
      <c r="E5" s="699"/>
      <c r="F5" s="699"/>
      <c r="G5" s="699"/>
      <c r="H5" s="699"/>
      <c r="I5" s="699"/>
      <c r="J5" s="699"/>
      <c r="K5" s="699"/>
      <c r="L5" s="699"/>
      <c r="M5" s="699"/>
    </row>
    <row r="6" spans="2:13" s="552" customFormat="1" ht="29.25" customHeight="1" x14ac:dyDescent="0.25">
      <c r="B6" s="702" t="s">
        <v>12</v>
      </c>
      <c r="C6" s="702"/>
      <c r="D6" s="702"/>
      <c r="E6" s="702"/>
      <c r="F6" s="702"/>
      <c r="G6" s="702"/>
      <c r="H6" s="702"/>
      <c r="I6" s="702"/>
      <c r="J6" s="702"/>
      <c r="K6" s="702"/>
      <c r="L6" s="702"/>
      <c r="M6" s="702"/>
    </row>
    <row r="7" spans="2:13" s="552" customFormat="1" ht="16.5" customHeight="1" x14ac:dyDescent="0.25">
      <c r="B7" s="702" t="s">
        <v>237</v>
      </c>
      <c r="C7" s="702"/>
      <c r="D7" s="702"/>
      <c r="E7" s="702"/>
      <c r="F7" s="702"/>
      <c r="G7" s="702"/>
      <c r="H7" s="702"/>
      <c r="I7" s="702"/>
      <c r="J7" s="702"/>
      <c r="K7" s="702"/>
      <c r="L7" s="702"/>
      <c r="M7" s="702"/>
    </row>
    <row r="8" spans="2:13" s="552" customFormat="1" ht="16.5" customHeight="1" x14ac:dyDescent="0.25">
      <c r="B8" s="702"/>
      <c r="C8" s="702"/>
      <c r="D8" s="702"/>
      <c r="E8" s="702"/>
      <c r="F8" s="702"/>
      <c r="G8" s="702"/>
      <c r="H8" s="702"/>
      <c r="I8" s="702"/>
      <c r="J8" s="702"/>
      <c r="K8" s="702"/>
      <c r="L8" s="702"/>
      <c r="M8" s="702"/>
    </row>
    <row r="9" spans="2:13" s="552" customFormat="1" ht="16.5" customHeight="1" x14ac:dyDescent="0.25">
      <c r="B9" s="553"/>
      <c r="C9" s="553"/>
      <c r="D9" s="553"/>
      <c r="E9" s="553"/>
      <c r="F9" s="553"/>
      <c r="G9" s="553"/>
      <c r="H9" s="553"/>
      <c r="I9" s="553"/>
      <c r="J9" s="553"/>
      <c r="K9" s="553"/>
      <c r="L9" s="553"/>
      <c r="M9" s="553"/>
    </row>
    <row r="10" spans="2:13" s="552" customFormat="1" x14ac:dyDescent="0.25">
      <c r="B10" s="554" t="s">
        <v>238</v>
      </c>
      <c r="C10" s="554"/>
      <c r="D10" s="554"/>
      <c r="E10" s="554"/>
      <c r="F10" s="554"/>
      <c r="G10" s="554"/>
      <c r="H10" s="554"/>
      <c r="I10" s="554"/>
      <c r="J10" s="554"/>
      <c r="K10" s="554"/>
      <c r="L10" s="554"/>
      <c r="M10" s="554"/>
    </row>
    <row r="11" spans="2:13" s="552" customFormat="1" ht="30" customHeight="1" x14ac:dyDescent="0.25">
      <c r="B11" s="554" t="s">
        <v>239</v>
      </c>
      <c r="C11" s="554"/>
      <c r="D11" s="554"/>
      <c r="E11" s="554"/>
      <c r="F11" s="554"/>
      <c r="G11" s="554"/>
      <c r="H11" s="554"/>
      <c r="I11" s="554"/>
      <c r="J11" s="554"/>
      <c r="K11" s="554"/>
      <c r="L11" s="554"/>
      <c r="M11" s="554"/>
    </row>
    <row r="12" spans="2:13" s="552" customFormat="1" ht="9" customHeight="1" x14ac:dyDescent="0.25">
      <c r="B12" s="702" t="s">
        <v>240</v>
      </c>
      <c r="C12" s="702"/>
      <c r="D12" s="702"/>
      <c r="E12" s="702"/>
      <c r="F12" s="702"/>
      <c r="G12" s="702"/>
      <c r="H12" s="702"/>
      <c r="I12" s="702"/>
      <c r="J12" s="702"/>
      <c r="K12" s="702"/>
      <c r="L12" s="702"/>
      <c r="M12" s="702"/>
    </row>
    <row r="13" spans="2:13" s="552" customFormat="1" x14ac:dyDescent="0.25">
      <c r="B13" s="702"/>
      <c r="C13" s="702"/>
      <c r="D13" s="702"/>
      <c r="E13" s="702"/>
      <c r="F13" s="702"/>
      <c r="G13" s="702"/>
      <c r="H13" s="702"/>
      <c r="I13" s="702"/>
      <c r="J13" s="702"/>
      <c r="K13" s="702"/>
      <c r="L13" s="702"/>
      <c r="M13" s="702"/>
    </row>
    <row r="14" spans="2:13" s="552" customFormat="1" x14ac:dyDescent="0.25">
      <c r="B14" s="554"/>
      <c r="C14" s="554"/>
      <c r="D14" s="554"/>
      <c r="E14" s="554"/>
      <c r="F14" s="554"/>
      <c r="G14" s="554"/>
      <c r="H14" s="554"/>
      <c r="I14" s="554"/>
      <c r="J14" s="554"/>
      <c r="K14" s="554"/>
      <c r="L14" s="554"/>
      <c r="M14" s="554"/>
    </row>
    <row r="15" spans="2:13" s="552" customFormat="1" x14ac:dyDescent="0.25">
      <c r="B15" s="554" t="s">
        <v>302</v>
      </c>
      <c r="C15" s="554"/>
      <c r="D15" s="554"/>
      <c r="E15" s="554"/>
      <c r="F15" s="554"/>
      <c r="G15" s="554"/>
      <c r="H15" s="554"/>
      <c r="I15" s="554"/>
      <c r="J15" s="554"/>
      <c r="K15" s="554"/>
      <c r="L15" s="554"/>
      <c r="M15" s="554"/>
    </row>
    <row r="16" spans="2:13" s="552" customFormat="1" x14ac:dyDescent="0.25">
      <c r="B16" s="554"/>
      <c r="C16" s="554"/>
      <c r="D16" s="554"/>
      <c r="E16" s="554"/>
      <c r="F16" s="554"/>
      <c r="G16" s="554"/>
      <c r="H16" s="554"/>
      <c r="I16" s="554"/>
      <c r="J16" s="554"/>
      <c r="K16" s="554"/>
      <c r="L16" s="554"/>
      <c r="M16" s="554"/>
    </row>
    <row r="17" spans="2:13" s="552" customFormat="1" x14ac:dyDescent="0.25">
      <c r="B17" s="554" t="s">
        <v>67</v>
      </c>
      <c r="C17" s="554"/>
      <c r="D17" s="554"/>
      <c r="E17" s="554"/>
      <c r="F17" s="554"/>
      <c r="G17" s="554"/>
      <c r="H17" s="554"/>
      <c r="I17" s="554"/>
      <c r="J17" s="554"/>
      <c r="K17" s="554"/>
      <c r="L17" s="554"/>
      <c r="M17" s="554"/>
    </row>
    <row r="18" spans="2:13" s="552" customFormat="1" x14ac:dyDescent="0.25">
      <c r="B18" s="554" t="s">
        <v>274</v>
      </c>
      <c r="C18" s="554"/>
      <c r="D18" s="554"/>
      <c r="E18" s="554"/>
      <c r="F18" s="554"/>
      <c r="G18" s="554"/>
      <c r="H18" s="554"/>
      <c r="I18" s="554"/>
      <c r="J18" s="554"/>
      <c r="K18" s="554"/>
      <c r="L18" s="554"/>
      <c r="M18" s="554"/>
    </row>
    <row r="19" spans="2:13" s="552" customFormat="1" ht="9" customHeight="1" x14ac:dyDescent="0.25">
      <c r="B19" s="554"/>
      <c r="C19" s="554"/>
      <c r="D19" s="554"/>
      <c r="E19" s="554"/>
      <c r="F19" s="554"/>
      <c r="G19" s="554"/>
      <c r="H19" s="554"/>
      <c r="I19" s="554"/>
      <c r="J19" s="554"/>
      <c r="K19" s="554"/>
      <c r="L19" s="554"/>
      <c r="M19" s="554"/>
    </row>
    <row r="20" spans="2:13" s="552" customFormat="1" ht="29.25" customHeight="1" x14ac:dyDescent="0.25">
      <c r="B20" s="701" t="s">
        <v>279</v>
      </c>
      <c r="C20" s="701"/>
      <c r="D20" s="701"/>
      <c r="E20" s="701"/>
      <c r="F20" s="701"/>
      <c r="G20" s="701"/>
      <c r="H20" s="701"/>
      <c r="I20" s="701"/>
      <c r="J20" s="701"/>
      <c r="K20" s="701"/>
      <c r="L20" s="701"/>
      <c r="M20" s="701"/>
    </row>
    <row r="21" spans="2:13" s="552" customFormat="1" ht="31.5" customHeight="1" x14ac:dyDescent="0.35">
      <c r="B21" s="555" t="s">
        <v>243</v>
      </c>
      <c r="C21" s="554"/>
      <c r="D21" s="554"/>
      <c r="E21" s="554"/>
      <c r="F21" s="554"/>
      <c r="G21" s="554"/>
      <c r="H21" s="554"/>
      <c r="I21" s="554"/>
      <c r="J21" s="554"/>
      <c r="K21" s="554"/>
      <c r="L21" s="554"/>
      <c r="M21" s="554"/>
    </row>
    <row r="22" spans="2:13" s="552" customFormat="1" ht="15.75" hidden="1" customHeight="1" x14ac:dyDescent="0.25">
      <c r="B22" s="556"/>
      <c r="C22" s="556"/>
      <c r="D22" s="556"/>
      <c r="E22" s="556"/>
      <c r="F22" s="556"/>
      <c r="G22" s="556"/>
      <c r="H22" s="556"/>
      <c r="I22" s="556"/>
      <c r="J22" s="556"/>
      <c r="K22" s="556"/>
      <c r="L22" s="556"/>
      <c r="M22" s="556"/>
    </row>
    <row r="23" spans="2:13" s="552" customFormat="1" ht="15.75" hidden="1" customHeight="1" x14ac:dyDescent="0.25">
      <c r="B23" s="556"/>
      <c r="C23" s="556"/>
      <c r="D23" s="556"/>
      <c r="E23" s="556"/>
      <c r="F23" s="556"/>
      <c r="G23" s="556"/>
      <c r="H23" s="556"/>
      <c r="I23" s="556"/>
      <c r="J23" s="556"/>
      <c r="K23" s="556"/>
      <c r="L23" s="556"/>
      <c r="M23" s="556"/>
    </row>
    <row r="24" spans="2:13" x14ac:dyDescent="0.25">
      <c r="B24" s="551" t="s">
        <v>280</v>
      </c>
      <c r="C24" s="551"/>
      <c r="D24" s="551"/>
      <c r="E24" s="551"/>
      <c r="F24" s="551"/>
      <c r="G24" s="551"/>
      <c r="H24" s="551"/>
      <c r="I24" s="551"/>
      <c r="J24" s="551"/>
      <c r="K24" s="551"/>
      <c r="L24" s="551"/>
      <c r="M24" s="551"/>
    </row>
    <row r="25" spans="2:13" x14ac:dyDescent="0.25">
      <c r="B25" s="557" t="s">
        <v>281</v>
      </c>
      <c r="C25" s="551"/>
      <c r="D25" s="551"/>
      <c r="E25" s="551"/>
      <c r="F25" s="551"/>
      <c r="G25" s="551"/>
      <c r="H25" s="551"/>
      <c r="I25" s="551"/>
      <c r="J25" s="551"/>
      <c r="K25" s="551"/>
      <c r="L25" s="551"/>
      <c r="M25" s="551"/>
    </row>
    <row r="26" spans="2:13" s="558" customFormat="1" ht="25.5" customHeight="1" x14ac:dyDescent="0.25">
      <c r="B26" s="559" t="s">
        <v>68</v>
      </c>
      <c r="C26" s="560"/>
      <c r="D26" s="560"/>
      <c r="E26" s="560"/>
      <c r="F26" s="560"/>
      <c r="G26" s="560"/>
      <c r="H26" s="560"/>
      <c r="I26" s="560"/>
      <c r="J26" s="560"/>
      <c r="K26" s="560"/>
      <c r="L26" s="560"/>
      <c r="M26" s="560"/>
    </row>
    <row r="27" spans="2:13" x14ac:dyDescent="0.25">
      <c r="B27" s="551" t="s">
        <v>70</v>
      </c>
      <c r="C27" s="551"/>
      <c r="D27" s="551"/>
      <c r="E27" s="551"/>
      <c r="F27" s="551"/>
      <c r="G27" s="551"/>
      <c r="H27" s="551"/>
      <c r="I27" s="551"/>
      <c r="J27" s="551"/>
      <c r="K27" s="551"/>
      <c r="L27" s="551"/>
      <c r="M27" s="551"/>
    </row>
    <row r="28" spans="2:13" x14ac:dyDescent="0.25">
      <c r="B28" s="551" t="s">
        <v>69</v>
      </c>
      <c r="C28" s="551"/>
      <c r="D28" s="551"/>
      <c r="E28" s="551"/>
      <c r="F28" s="551"/>
      <c r="G28" s="551"/>
      <c r="H28" s="551"/>
      <c r="I28" s="551"/>
      <c r="J28" s="551"/>
      <c r="K28" s="551"/>
      <c r="L28" s="551"/>
      <c r="M28" s="551"/>
    </row>
    <row r="29" spans="2:13" x14ac:dyDescent="0.25">
      <c r="B29" s="551"/>
      <c r="C29" s="551"/>
      <c r="D29" s="551"/>
      <c r="E29" s="551"/>
      <c r="F29" s="551"/>
      <c r="G29" s="551"/>
      <c r="H29" s="551"/>
      <c r="I29" s="551"/>
      <c r="J29" s="551"/>
      <c r="K29" s="551"/>
      <c r="L29" s="551"/>
      <c r="M29" s="551"/>
    </row>
    <row r="30" spans="2:13" ht="13.5" customHeight="1" x14ac:dyDescent="0.25">
      <c r="B30" s="551" t="s">
        <v>71</v>
      </c>
      <c r="C30" s="551"/>
      <c r="D30" s="551"/>
      <c r="E30" s="551"/>
      <c r="F30" s="551"/>
      <c r="G30" s="551"/>
      <c r="H30" s="551"/>
      <c r="I30" s="551"/>
      <c r="J30" s="551"/>
      <c r="K30" s="551"/>
      <c r="L30" s="551"/>
      <c r="M30" s="551"/>
    </row>
    <row r="31" spans="2:13" x14ac:dyDescent="0.25">
      <c r="B31" s="551" t="s">
        <v>72</v>
      </c>
      <c r="C31" s="551"/>
      <c r="D31" s="551"/>
      <c r="E31" s="551"/>
      <c r="F31" s="551"/>
      <c r="G31" s="551"/>
      <c r="H31" s="551"/>
      <c r="I31" s="551"/>
      <c r="J31" s="551"/>
      <c r="K31" s="551"/>
      <c r="L31" s="551"/>
      <c r="M31" s="551"/>
    </row>
    <row r="32" spans="2:13" ht="8.25" customHeight="1" x14ac:dyDescent="0.25">
      <c r="B32" s="551"/>
      <c r="C32" s="551"/>
      <c r="D32" s="551"/>
      <c r="E32" s="551"/>
      <c r="F32" s="551"/>
      <c r="G32" s="551"/>
      <c r="H32" s="551"/>
      <c r="I32" s="551"/>
      <c r="J32" s="551"/>
      <c r="K32" s="551"/>
      <c r="L32" s="551"/>
      <c r="M32" s="551"/>
    </row>
    <row r="33" spans="2:13" ht="41.25" customHeight="1" x14ac:dyDescent="0.25">
      <c r="B33" s="700" t="s">
        <v>177</v>
      </c>
      <c r="C33" s="700"/>
      <c r="D33" s="700"/>
      <c r="E33" s="700"/>
      <c r="F33" s="700"/>
      <c r="G33" s="700"/>
      <c r="H33" s="700"/>
      <c r="I33" s="700"/>
      <c r="J33" s="700"/>
      <c r="K33" s="700"/>
      <c r="L33" s="700"/>
      <c r="M33" s="700"/>
    </row>
    <row r="34" spans="2:13" ht="58.5" customHeight="1" x14ac:dyDescent="0.25">
      <c r="B34" s="700" t="s">
        <v>289</v>
      </c>
      <c r="C34" s="700"/>
      <c r="D34" s="700"/>
      <c r="E34" s="700"/>
      <c r="F34" s="700"/>
      <c r="G34" s="700"/>
      <c r="H34" s="700"/>
      <c r="I34" s="700"/>
      <c r="J34" s="700"/>
      <c r="K34" s="700"/>
      <c r="L34" s="700"/>
      <c r="M34" s="700"/>
    </row>
    <row r="35" spans="2:13" ht="82.5" customHeight="1" x14ac:dyDescent="0.25">
      <c r="B35" s="700" t="s">
        <v>303</v>
      </c>
      <c r="C35" s="700"/>
      <c r="D35" s="700"/>
      <c r="E35" s="700"/>
      <c r="F35" s="700"/>
      <c r="G35" s="700"/>
      <c r="H35" s="700"/>
      <c r="I35" s="700"/>
      <c r="J35" s="700"/>
      <c r="K35" s="700"/>
      <c r="L35" s="700"/>
      <c r="M35" s="700"/>
    </row>
    <row r="36" spans="2:13" ht="15.75" hidden="1" customHeight="1" x14ac:dyDescent="0.25">
      <c r="B36" s="700" t="s">
        <v>275</v>
      </c>
      <c r="C36" s="700"/>
      <c r="D36" s="700"/>
      <c r="E36" s="700"/>
      <c r="F36" s="700"/>
      <c r="G36" s="700"/>
      <c r="H36" s="700"/>
      <c r="I36" s="700"/>
      <c r="J36" s="700"/>
      <c r="K36" s="700"/>
      <c r="L36" s="700"/>
      <c r="M36" s="700"/>
    </row>
    <row r="37" spans="2:13" hidden="1" x14ac:dyDescent="0.25">
      <c r="B37" s="700"/>
      <c r="C37" s="700"/>
      <c r="D37" s="700"/>
      <c r="E37" s="700"/>
      <c r="F37" s="700"/>
      <c r="G37" s="700"/>
      <c r="H37" s="700"/>
      <c r="I37" s="700"/>
      <c r="J37" s="700"/>
      <c r="K37" s="700"/>
      <c r="L37" s="700"/>
      <c r="M37" s="700"/>
    </row>
    <row r="38" spans="2:13" ht="15.75" hidden="1" customHeight="1" x14ac:dyDescent="0.25">
      <c r="B38" s="700"/>
      <c r="C38" s="700"/>
      <c r="D38" s="700"/>
      <c r="E38" s="700"/>
      <c r="F38" s="700"/>
      <c r="G38" s="700"/>
      <c r="H38" s="700"/>
      <c r="I38" s="700"/>
      <c r="J38" s="700"/>
      <c r="K38" s="700"/>
      <c r="L38" s="700"/>
      <c r="M38" s="700"/>
    </row>
    <row r="39" spans="2:13" hidden="1" x14ac:dyDescent="0.25">
      <c r="B39" s="700"/>
      <c r="C39" s="700"/>
      <c r="D39" s="700"/>
      <c r="E39" s="700"/>
      <c r="F39" s="700"/>
      <c r="G39" s="700"/>
      <c r="H39" s="700"/>
      <c r="I39" s="700"/>
      <c r="J39" s="700"/>
      <c r="K39" s="700"/>
      <c r="L39" s="700"/>
      <c r="M39" s="700"/>
    </row>
    <row r="40" spans="2:13" hidden="1" x14ac:dyDescent="0.25">
      <c r="B40" s="700"/>
      <c r="C40" s="700"/>
      <c r="D40" s="700"/>
      <c r="E40" s="700"/>
      <c r="F40" s="700"/>
      <c r="G40" s="700"/>
      <c r="H40" s="700"/>
      <c r="I40" s="700"/>
      <c r="J40" s="700"/>
      <c r="K40" s="700"/>
      <c r="L40" s="700"/>
      <c r="M40" s="700"/>
    </row>
    <row r="41" spans="2:13" hidden="1" x14ac:dyDescent="0.25">
      <c r="B41" s="700"/>
      <c r="C41" s="700"/>
      <c r="D41" s="700"/>
      <c r="E41" s="700"/>
      <c r="F41" s="700"/>
      <c r="G41" s="700"/>
      <c r="H41" s="700"/>
      <c r="I41" s="700"/>
      <c r="J41" s="700"/>
      <c r="K41" s="700"/>
      <c r="L41" s="700"/>
      <c r="M41" s="700"/>
    </row>
    <row r="42" spans="2:13" hidden="1" x14ac:dyDescent="0.25">
      <c r="B42" s="700"/>
      <c r="C42" s="700"/>
      <c r="D42" s="700"/>
      <c r="E42" s="700"/>
      <c r="F42" s="700"/>
      <c r="G42" s="700"/>
      <c r="H42" s="700"/>
      <c r="I42" s="700"/>
      <c r="J42" s="700"/>
      <c r="K42" s="700"/>
      <c r="L42" s="700"/>
      <c r="M42" s="700"/>
    </row>
    <row r="43" spans="2:13" hidden="1" x14ac:dyDescent="0.25">
      <c r="B43" s="700"/>
      <c r="C43" s="700"/>
      <c r="D43" s="700"/>
      <c r="E43" s="700"/>
      <c r="F43" s="700"/>
      <c r="G43" s="700"/>
      <c r="H43" s="700"/>
      <c r="I43" s="700"/>
      <c r="J43" s="700"/>
      <c r="K43" s="700"/>
      <c r="L43" s="700"/>
      <c r="M43" s="700"/>
    </row>
    <row r="44" spans="2:13" hidden="1" x14ac:dyDescent="0.25">
      <c r="B44" s="700"/>
      <c r="C44" s="700"/>
      <c r="D44" s="700"/>
      <c r="E44" s="700"/>
      <c r="F44" s="700"/>
      <c r="G44" s="700"/>
      <c r="H44" s="700"/>
      <c r="I44" s="700"/>
      <c r="J44" s="700"/>
      <c r="K44" s="700"/>
      <c r="L44" s="700"/>
      <c r="M44" s="700"/>
    </row>
    <row r="45" spans="2:13" x14ac:dyDescent="0.25">
      <c r="B45" s="669"/>
      <c r="C45" s="669"/>
      <c r="D45" s="669"/>
      <c r="E45" s="669"/>
      <c r="F45" s="669"/>
      <c r="G45" s="669"/>
      <c r="H45" s="669"/>
      <c r="I45" s="669"/>
      <c r="J45" s="669"/>
      <c r="K45" s="669"/>
      <c r="L45" s="669"/>
      <c r="M45" s="669"/>
    </row>
    <row r="46" spans="2:13" x14ac:dyDescent="0.25">
      <c r="B46" s="669"/>
      <c r="C46" s="669"/>
      <c r="D46" s="669"/>
      <c r="E46" s="669"/>
      <c r="F46" s="669"/>
      <c r="G46" s="669"/>
      <c r="H46" s="669"/>
      <c r="I46" s="669"/>
      <c r="J46" s="669"/>
      <c r="K46" s="669"/>
      <c r="L46" s="669"/>
      <c r="M46" s="669"/>
    </row>
    <row r="47" spans="2:13" x14ac:dyDescent="0.25">
      <c r="B47" s="669"/>
      <c r="C47" s="669"/>
      <c r="D47" s="669"/>
      <c r="E47" s="669"/>
      <c r="F47" s="669"/>
      <c r="G47" s="669"/>
      <c r="H47" s="669"/>
      <c r="I47" s="669"/>
      <c r="J47" s="669"/>
      <c r="K47" s="669"/>
      <c r="L47" s="669"/>
      <c r="M47" s="669"/>
    </row>
    <row r="48" spans="2:13" x14ac:dyDescent="0.25">
      <c r="B48" s="669"/>
      <c r="C48" s="669"/>
      <c r="D48" s="669"/>
      <c r="E48" s="669"/>
      <c r="F48" s="669"/>
      <c r="G48" s="669"/>
      <c r="H48" s="669"/>
      <c r="I48" s="669"/>
      <c r="J48" s="669"/>
      <c r="K48" s="669"/>
      <c r="L48" s="669"/>
      <c r="M48" s="669"/>
    </row>
    <row r="49" spans="2:13" x14ac:dyDescent="0.25">
      <c r="B49" s="669"/>
      <c r="C49" s="669"/>
      <c r="D49" s="669"/>
      <c r="E49" s="669"/>
      <c r="F49" s="669"/>
      <c r="G49" s="669"/>
      <c r="H49" s="669"/>
      <c r="I49" s="669"/>
      <c r="J49" s="669"/>
      <c r="K49" s="669"/>
      <c r="L49" s="669"/>
      <c r="M49" s="669"/>
    </row>
    <row r="50" spans="2:13" x14ac:dyDescent="0.25">
      <c r="B50" s="669"/>
      <c r="C50" s="669"/>
      <c r="D50" s="669"/>
      <c r="E50" s="669"/>
      <c r="F50" s="669"/>
      <c r="G50" s="669"/>
      <c r="H50" s="669"/>
      <c r="I50" s="669"/>
      <c r="J50" s="669"/>
      <c r="K50" s="669"/>
      <c r="L50" s="669"/>
      <c r="M50" s="669"/>
    </row>
    <row r="51" spans="2:13" x14ac:dyDescent="0.25">
      <c r="B51" s="669"/>
      <c r="C51" s="669"/>
      <c r="D51" s="669"/>
      <c r="E51" s="669"/>
      <c r="F51" s="669"/>
      <c r="G51" s="669"/>
      <c r="H51" s="669"/>
      <c r="I51" s="669"/>
      <c r="J51" s="669"/>
      <c r="K51" s="669"/>
      <c r="L51" s="669"/>
      <c r="M51" s="669"/>
    </row>
    <row r="52" spans="2:13" x14ac:dyDescent="0.25">
      <c r="B52" s="669"/>
      <c r="C52" s="669"/>
      <c r="D52" s="669"/>
      <c r="E52" s="669"/>
      <c r="F52" s="669"/>
      <c r="G52" s="669"/>
      <c r="H52" s="669"/>
      <c r="I52" s="669"/>
      <c r="J52" s="669"/>
      <c r="K52" s="669"/>
      <c r="L52" s="669"/>
      <c r="M52" s="669"/>
    </row>
    <row r="53" spans="2:13" x14ac:dyDescent="0.25">
      <c r="B53" s="669"/>
      <c r="C53" s="669"/>
      <c r="D53" s="669"/>
      <c r="E53" s="669"/>
      <c r="F53" s="669"/>
      <c r="G53" s="669"/>
      <c r="H53" s="669"/>
      <c r="I53" s="669"/>
      <c r="J53" s="669"/>
      <c r="K53" s="669"/>
      <c r="L53" s="669"/>
      <c r="M53" s="669"/>
    </row>
    <row r="54" spans="2:13" x14ac:dyDescent="0.25">
      <c r="B54" s="669"/>
      <c r="C54" s="669"/>
      <c r="D54" s="669"/>
      <c r="E54" s="669"/>
      <c r="F54" s="669"/>
      <c r="G54" s="669"/>
      <c r="H54" s="669"/>
      <c r="I54" s="669"/>
      <c r="J54" s="669"/>
      <c r="K54" s="669"/>
      <c r="L54" s="669"/>
      <c r="M54" s="669"/>
    </row>
    <row r="55" spans="2:13" x14ac:dyDescent="0.25">
      <c r="B55" s="669"/>
      <c r="C55" s="669"/>
      <c r="D55" s="669"/>
      <c r="E55" s="669"/>
      <c r="F55" s="669"/>
      <c r="G55" s="669"/>
      <c r="H55" s="669"/>
      <c r="I55" s="669"/>
      <c r="J55" s="669"/>
      <c r="K55" s="669"/>
      <c r="L55" s="669"/>
      <c r="M55" s="669"/>
    </row>
    <row r="56" spans="2:13" x14ac:dyDescent="0.25">
      <c r="B56" s="669"/>
      <c r="C56" s="669"/>
      <c r="D56" s="669"/>
      <c r="E56" s="669"/>
      <c r="F56" s="669"/>
      <c r="G56" s="669"/>
      <c r="H56" s="669"/>
      <c r="I56" s="669"/>
      <c r="J56" s="669"/>
      <c r="K56" s="669"/>
      <c r="L56" s="669"/>
      <c r="M56" s="669"/>
    </row>
    <row r="57" spans="2:13" x14ac:dyDescent="0.25">
      <c r="B57" s="669"/>
      <c r="C57" s="669"/>
      <c r="D57" s="669"/>
      <c r="E57" s="669"/>
      <c r="F57" s="669"/>
      <c r="G57" s="669"/>
      <c r="H57" s="669"/>
      <c r="I57" s="669"/>
      <c r="J57" s="669"/>
      <c r="K57" s="669"/>
      <c r="L57" s="669"/>
      <c r="M57" s="669"/>
    </row>
    <row r="58" spans="2:13" x14ac:dyDescent="0.25">
      <c r="B58" s="669"/>
      <c r="C58" s="669"/>
      <c r="D58" s="669"/>
      <c r="E58" s="669"/>
      <c r="F58" s="669"/>
      <c r="G58" s="669"/>
      <c r="H58" s="669"/>
      <c r="I58" s="669"/>
      <c r="J58" s="669"/>
      <c r="K58" s="669"/>
      <c r="L58" s="669"/>
      <c r="M58" s="669"/>
    </row>
    <row r="59" spans="2:13" x14ac:dyDescent="0.25">
      <c r="B59" s="669"/>
      <c r="C59" s="669"/>
      <c r="D59" s="669"/>
      <c r="E59" s="669"/>
      <c r="F59" s="669"/>
      <c r="G59" s="669"/>
      <c r="H59" s="669"/>
      <c r="I59" s="669"/>
      <c r="J59" s="669"/>
      <c r="K59" s="669"/>
      <c r="L59" s="669"/>
      <c r="M59" s="669"/>
    </row>
    <row r="60" spans="2:13" x14ac:dyDescent="0.25">
      <c r="B60" s="669"/>
      <c r="C60" s="669"/>
      <c r="D60" s="669"/>
      <c r="E60" s="669"/>
      <c r="F60" s="669"/>
      <c r="G60" s="669"/>
      <c r="H60" s="669"/>
      <c r="I60" s="669"/>
      <c r="J60" s="669"/>
      <c r="K60" s="669"/>
      <c r="L60" s="669"/>
      <c r="M60" s="669"/>
    </row>
    <row r="61" spans="2:13" x14ac:dyDescent="0.25">
      <c r="B61" s="669"/>
      <c r="C61" s="669"/>
      <c r="D61" s="669"/>
      <c r="E61" s="669"/>
      <c r="F61" s="669"/>
      <c r="G61" s="669"/>
      <c r="H61" s="669"/>
      <c r="I61" s="669"/>
      <c r="J61" s="669"/>
      <c r="K61" s="669"/>
      <c r="L61" s="669"/>
      <c r="M61" s="669"/>
    </row>
    <row r="62" spans="2:13" x14ac:dyDescent="0.25">
      <c r="B62" s="669"/>
      <c r="C62" s="669"/>
      <c r="D62" s="669"/>
      <c r="E62" s="669"/>
      <c r="F62" s="669"/>
      <c r="G62" s="669"/>
      <c r="H62" s="669"/>
      <c r="I62" s="669"/>
      <c r="J62" s="669"/>
      <c r="K62" s="669"/>
      <c r="L62" s="669"/>
      <c r="M62" s="669"/>
    </row>
    <row r="63" spans="2:13" x14ac:dyDescent="0.25">
      <c r="B63" s="669"/>
      <c r="C63" s="669"/>
      <c r="D63" s="669"/>
      <c r="E63" s="669"/>
      <c r="F63" s="669"/>
      <c r="G63" s="669"/>
      <c r="H63" s="669"/>
      <c r="I63" s="669"/>
      <c r="J63" s="669"/>
      <c r="K63" s="669"/>
      <c r="L63" s="669"/>
      <c r="M63" s="669"/>
    </row>
    <row r="64" spans="2:13" x14ac:dyDescent="0.25">
      <c r="B64" s="669"/>
      <c r="C64" s="669"/>
      <c r="D64" s="669"/>
      <c r="E64" s="669"/>
      <c r="F64" s="669"/>
      <c r="G64" s="669"/>
      <c r="H64" s="669"/>
      <c r="I64" s="669"/>
      <c r="J64" s="669"/>
      <c r="K64" s="669"/>
      <c r="L64" s="669"/>
      <c r="M64" s="669"/>
    </row>
    <row r="65" spans="2:13" x14ac:dyDescent="0.25">
      <c r="B65" s="669"/>
      <c r="C65" s="669"/>
      <c r="D65" s="669"/>
      <c r="E65" s="669"/>
      <c r="F65" s="669"/>
      <c r="G65" s="669"/>
      <c r="H65" s="669"/>
      <c r="I65" s="669"/>
      <c r="J65" s="669"/>
      <c r="K65" s="669"/>
      <c r="L65" s="669"/>
      <c r="M65" s="669"/>
    </row>
    <row r="66" spans="2:13" x14ac:dyDescent="0.25">
      <c r="B66" s="669"/>
      <c r="C66" s="669"/>
      <c r="D66" s="669"/>
      <c r="E66" s="669"/>
      <c r="F66" s="669"/>
      <c r="G66" s="669"/>
      <c r="H66" s="669"/>
      <c r="I66" s="669"/>
      <c r="J66" s="669"/>
      <c r="K66" s="669"/>
      <c r="L66" s="669"/>
      <c r="M66" s="669"/>
    </row>
    <row r="67" spans="2:13" x14ac:dyDescent="0.25">
      <c r="B67" s="669"/>
      <c r="C67" s="669"/>
      <c r="D67" s="669"/>
      <c r="E67" s="669"/>
      <c r="F67" s="669"/>
      <c r="G67" s="669"/>
      <c r="H67" s="669"/>
      <c r="I67" s="669"/>
      <c r="J67" s="669"/>
      <c r="K67" s="669"/>
      <c r="L67" s="669"/>
      <c r="M67" s="669"/>
    </row>
    <row r="68" spans="2:13" x14ac:dyDescent="0.25">
      <c r="B68" s="669"/>
      <c r="C68" s="669"/>
      <c r="D68" s="669"/>
      <c r="E68" s="669"/>
      <c r="F68" s="669"/>
      <c r="G68" s="669"/>
      <c r="H68" s="669"/>
      <c r="I68" s="669"/>
      <c r="J68" s="669"/>
      <c r="K68" s="669"/>
      <c r="L68" s="669"/>
      <c r="M68" s="669"/>
    </row>
    <row r="69" spans="2:13" x14ac:dyDescent="0.25">
      <c r="B69" s="669"/>
      <c r="C69" s="669"/>
      <c r="D69" s="669"/>
      <c r="E69" s="669"/>
      <c r="F69" s="669"/>
      <c r="G69" s="669"/>
      <c r="H69" s="669"/>
      <c r="I69" s="669"/>
      <c r="J69" s="669"/>
      <c r="K69" s="669"/>
      <c r="L69" s="669"/>
      <c r="M69" s="669"/>
    </row>
    <row r="70" spans="2:13" x14ac:dyDescent="0.25">
      <c r="B70" s="669"/>
      <c r="C70" s="669"/>
      <c r="D70" s="669"/>
      <c r="E70" s="669"/>
      <c r="F70" s="669"/>
      <c r="G70" s="669"/>
      <c r="H70" s="669"/>
      <c r="I70" s="669"/>
      <c r="J70" s="669"/>
      <c r="K70" s="669"/>
      <c r="L70" s="669"/>
      <c r="M70" s="669"/>
    </row>
    <row r="71" spans="2:13" x14ac:dyDescent="0.25">
      <c r="B71" s="669"/>
      <c r="C71" s="669"/>
      <c r="D71" s="669"/>
      <c r="E71" s="669"/>
      <c r="F71" s="669"/>
      <c r="G71" s="669"/>
      <c r="H71" s="669"/>
      <c r="I71" s="669"/>
      <c r="J71" s="669"/>
      <c r="K71" s="669"/>
      <c r="L71" s="669"/>
      <c r="M71" s="669"/>
    </row>
    <row r="72" spans="2:13" x14ac:dyDescent="0.25">
      <c r="B72" s="669"/>
      <c r="C72" s="669"/>
      <c r="D72" s="669"/>
      <c r="E72" s="669"/>
      <c r="F72" s="669"/>
      <c r="G72" s="669"/>
      <c r="H72" s="669"/>
      <c r="I72" s="669"/>
      <c r="J72" s="669"/>
      <c r="K72" s="669"/>
      <c r="L72" s="669"/>
      <c r="M72" s="669"/>
    </row>
    <row r="73" spans="2:13" x14ac:dyDescent="0.25">
      <c r="B73" s="669"/>
      <c r="C73" s="669"/>
      <c r="D73" s="669"/>
      <c r="E73" s="669"/>
      <c r="F73" s="669"/>
      <c r="G73" s="669"/>
      <c r="H73" s="669"/>
      <c r="I73" s="669"/>
      <c r="J73" s="669"/>
      <c r="K73" s="669"/>
      <c r="L73" s="669"/>
      <c r="M73" s="669"/>
    </row>
    <row r="74" spans="2:13" x14ac:dyDescent="0.25">
      <c r="B74" s="669"/>
      <c r="C74" s="669"/>
      <c r="D74" s="669"/>
      <c r="E74" s="669"/>
      <c r="F74" s="669"/>
      <c r="G74" s="669"/>
      <c r="H74" s="669"/>
      <c r="I74" s="669"/>
      <c r="J74" s="669"/>
      <c r="K74" s="669"/>
      <c r="L74" s="669"/>
      <c r="M74" s="669"/>
    </row>
    <row r="75" spans="2:13" x14ac:dyDescent="0.25">
      <c r="B75" s="669"/>
      <c r="C75" s="669"/>
      <c r="D75" s="669"/>
      <c r="E75" s="669"/>
      <c r="F75" s="669"/>
      <c r="G75" s="669"/>
      <c r="H75" s="669"/>
      <c r="I75" s="669"/>
      <c r="J75" s="669"/>
      <c r="K75" s="669"/>
      <c r="L75" s="669"/>
      <c r="M75" s="669"/>
    </row>
    <row r="76" spans="2:13" x14ac:dyDescent="0.25">
      <c r="B76" s="669"/>
      <c r="C76" s="669"/>
      <c r="D76" s="669"/>
      <c r="E76" s="669"/>
      <c r="F76" s="669"/>
      <c r="G76" s="669"/>
      <c r="H76" s="669"/>
      <c r="I76" s="669"/>
      <c r="J76" s="669"/>
      <c r="K76" s="669"/>
      <c r="L76" s="669"/>
      <c r="M76" s="669"/>
    </row>
    <row r="77" spans="2:13" x14ac:dyDescent="0.25">
      <c r="B77" s="669"/>
      <c r="C77" s="669"/>
      <c r="D77" s="669"/>
      <c r="E77" s="669"/>
      <c r="F77" s="669"/>
      <c r="G77" s="669"/>
      <c r="H77" s="669"/>
      <c r="I77" s="669"/>
      <c r="J77" s="669"/>
      <c r="K77" s="669"/>
      <c r="L77" s="669"/>
      <c r="M77" s="669"/>
    </row>
    <row r="78" spans="2:13" x14ac:dyDescent="0.25">
      <c r="B78" s="669"/>
      <c r="C78" s="669"/>
      <c r="D78" s="669"/>
      <c r="E78" s="669"/>
      <c r="F78" s="669"/>
      <c r="G78" s="669"/>
      <c r="H78" s="669"/>
      <c r="I78" s="669"/>
      <c r="J78" s="669"/>
      <c r="K78" s="669"/>
      <c r="L78" s="669"/>
      <c r="M78" s="669"/>
    </row>
    <row r="79" spans="2:13" x14ac:dyDescent="0.25">
      <c r="B79" s="669"/>
      <c r="C79" s="669"/>
      <c r="D79" s="669"/>
      <c r="E79" s="669"/>
      <c r="F79" s="669"/>
      <c r="G79" s="669"/>
      <c r="H79" s="669"/>
      <c r="I79" s="669"/>
      <c r="J79" s="669"/>
      <c r="K79" s="669"/>
      <c r="L79" s="669"/>
      <c r="M79" s="669"/>
    </row>
    <row r="80" spans="2:13" x14ac:dyDescent="0.25">
      <c r="B80" s="669"/>
      <c r="C80" s="669"/>
      <c r="D80" s="669"/>
      <c r="E80" s="669"/>
      <c r="F80" s="669"/>
      <c r="G80" s="669"/>
      <c r="H80" s="669"/>
      <c r="I80" s="669"/>
      <c r="J80" s="669"/>
      <c r="K80" s="669"/>
      <c r="L80" s="669"/>
      <c r="M80" s="669"/>
    </row>
    <row r="81" spans="2:13" x14ac:dyDescent="0.25">
      <c r="B81" s="669"/>
      <c r="C81" s="669"/>
      <c r="D81" s="669"/>
      <c r="E81" s="669"/>
      <c r="F81" s="669"/>
      <c r="G81" s="669"/>
      <c r="H81" s="669"/>
      <c r="I81" s="669"/>
      <c r="J81" s="669"/>
      <c r="K81" s="669"/>
      <c r="L81" s="669"/>
      <c r="M81" s="669"/>
    </row>
    <row r="82" spans="2:13" x14ac:dyDescent="0.25">
      <c r="B82" s="669"/>
      <c r="C82" s="669"/>
      <c r="D82" s="669"/>
      <c r="E82" s="669"/>
      <c r="F82" s="669"/>
      <c r="G82" s="669"/>
      <c r="H82" s="669"/>
      <c r="I82" s="669"/>
      <c r="J82" s="669"/>
      <c r="K82" s="669"/>
      <c r="L82" s="669"/>
      <c r="M82" s="669"/>
    </row>
    <row r="83" spans="2:13" x14ac:dyDescent="0.25">
      <c r="B83" s="669"/>
      <c r="C83" s="669"/>
      <c r="D83" s="669"/>
      <c r="E83" s="669"/>
      <c r="F83" s="669"/>
      <c r="G83" s="669"/>
      <c r="H83" s="669"/>
      <c r="I83" s="669"/>
      <c r="J83" s="669"/>
      <c r="K83" s="669"/>
      <c r="L83" s="669"/>
      <c r="M83" s="669"/>
    </row>
    <row r="84" spans="2:13" x14ac:dyDescent="0.25">
      <c r="B84" s="669"/>
      <c r="C84" s="669"/>
      <c r="D84" s="669"/>
      <c r="E84" s="669"/>
      <c r="F84" s="669"/>
      <c r="G84" s="669"/>
      <c r="H84" s="669"/>
      <c r="I84" s="669"/>
      <c r="J84" s="669"/>
      <c r="K84" s="669"/>
      <c r="L84" s="669"/>
      <c r="M84" s="669"/>
    </row>
    <row r="85" spans="2:13" x14ac:dyDescent="0.25">
      <c r="B85" s="669"/>
      <c r="C85" s="669"/>
      <c r="D85" s="669"/>
      <c r="E85" s="669"/>
      <c r="F85" s="669"/>
      <c r="G85" s="669"/>
      <c r="H85" s="669"/>
      <c r="I85" s="669"/>
      <c r="J85" s="669"/>
      <c r="K85" s="669"/>
      <c r="L85" s="669"/>
      <c r="M85" s="669"/>
    </row>
    <row r="86" spans="2:13" x14ac:dyDescent="0.25">
      <c r="B86" s="669"/>
      <c r="C86" s="669"/>
      <c r="D86" s="669"/>
      <c r="E86" s="669"/>
      <c r="F86" s="669"/>
      <c r="G86" s="669"/>
      <c r="H86" s="669"/>
      <c r="I86" s="669"/>
      <c r="J86" s="669"/>
      <c r="K86" s="669"/>
      <c r="L86" s="669"/>
      <c r="M86" s="669"/>
    </row>
    <row r="87" spans="2:13" x14ac:dyDescent="0.25">
      <c r="B87" s="669"/>
      <c r="C87" s="669"/>
      <c r="D87" s="669"/>
      <c r="E87" s="669"/>
      <c r="F87" s="669"/>
      <c r="G87" s="669"/>
      <c r="H87" s="669"/>
      <c r="I87" s="669"/>
      <c r="J87" s="669"/>
      <c r="K87" s="669"/>
      <c r="L87" s="669"/>
      <c r="M87" s="669"/>
    </row>
    <row r="88" spans="2:13" x14ac:dyDescent="0.25">
      <c r="B88" s="669"/>
      <c r="C88" s="669"/>
      <c r="D88" s="669"/>
      <c r="E88" s="669"/>
      <c r="F88" s="669"/>
      <c r="G88" s="669"/>
      <c r="H88" s="669"/>
      <c r="I88" s="669"/>
      <c r="J88" s="669"/>
      <c r="K88" s="669"/>
      <c r="L88" s="669"/>
      <c r="M88" s="669"/>
    </row>
    <row r="89" spans="2:13" x14ac:dyDescent="0.25">
      <c r="B89" s="669"/>
      <c r="C89" s="669"/>
      <c r="D89" s="669"/>
      <c r="E89" s="669"/>
      <c r="F89" s="669"/>
      <c r="G89" s="669"/>
      <c r="H89" s="669"/>
      <c r="I89" s="669"/>
      <c r="J89" s="669"/>
      <c r="K89" s="669"/>
      <c r="L89" s="669"/>
      <c r="M89" s="669"/>
    </row>
    <row r="90" spans="2:13" x14ac:dyDescent="0.25">
      <c r="B90" s="669"/>
      <c r="C90" s="669"/>
      <c r="D90" s="669"/>
      <c r="E90" s="669"/>
      <c r="F90" s="669"/>
      <c r="G90" s="669"/>
      <c r="H90" s="669"/>
      <c r="I90" s="669"/>
      <c r="J90" s="669"/>
      <c r="K90" s="669"/>
      <c r="L90" s="669"/>
      <c r="M90" s="669"/>
    </row>
    <row r="91" spans="2:13" x14ac:dyDescent="0.25">
      <c r="B91" s="669"/>
      <c r="C91" s="669"/>
      <c r="D91" s="669"/>
      <c r="E91" s="669"/>
      <c r="F91" s="669"/>
      <c r="G91" s="669"/>
      <c r="H91" s="669"/>
      <c r="I91" s="669"/>
      <c r="J91" s="669"/>
      <c r="K91" s="669"/>
      <c r="L91" s="669"/>
      <c r="M91" s="669"/>
    </row>
    <row r="92" spans="2:13" x14ac:dyDescent="0.25">
      <c r="B92" s="669"/>
      <c r="C92" s="669"/>
      <c r="D92" s="669"/>
      <c r="E92" s="669"/>
      <c r="F92" s="669"/>
      <c r="G92" s="669"/>
      <c r="H92" s="669"/>
      <c r="I92" s="669"/>
      <c r="J92" s="669"/>
      <c r="K92" s="669"/>
      <c r="L92" s="669"/>
      <c r="M92" s="669"/>
    </row>
    <row r="93" spans="2:13" x14ac:dyDescent="0.25">
      <c r="B93" s="669"/>
      <c r="C93" s="669"/>
      <c r="D93" s="669"/>
      <c r="E93" s="669"/>
      <c r="F93" s="669"/>
      <c r="G93" s="669"/>
      <c r="H93" s="669"/>
      <c r="I93" s="669"/>
      <c r="J93" s="669"/>
      <c r="K93" s="669"/>
      <c r="L93" s="669"/>
      <c r="M93" s="669"/>
    </row>
    <row r="94" spans="2:13" x14ac:dyDescent="0.25">
      <c r="B94" s="669"/>
      <c r="C94" s="669"/>
      <c r="D94" s="669"/>
      <c r="E94" s="669"/>
      <c r="F94" s="669"/>
      <c r="G94" s="669"/>
      <c r="H94" s="669"/>
      <c r="I94" s="669"/>
      <c r="J94" s="669"/>
      <c r="K94" s="669"/>
      <c r="L94" s="669"/>
      <c r="M94" s="669"/>
    </row>
    <row r="95" spans="2:13" x14ac:dyDescent="0.25">
      <c r="B95" s="669"/>
      <c r="C95" s="669"/>
      <c r="D95" s="669"/>
      <c r="E95" s="669"/>
      <c r="F95" s="669"/>
      <c r="G95" s="669"/>
      <c r="H95" s="669"/>
      <c r="I95" s="669"/>
      <c r="J95" s="669"/>
      <c r="K95" s="669"/>
      <c r="L95" s="669"/>
      <c r="M95" s="669"/>
    </row>
    <row r="96" spans="2:13" x14ac:dyDescent="0.25">
      <c r="B96" s="669"/>
      <c r="C96" s="669"/>
      <c r="D96" s="669"/>
      <c r="E96" s="669"/>
      <c r="F96" s="669"/>
      <c r="G96" s="669"/>
      <c r="H96" s="669"/>
      <c r="I96" s="669"/>
      <c r="J96" s="669"/>
      <c r="K96" s="669"/>
      <c r="L96" s="669"/>
      <c r="M96" s="669"/>
    </row>
    <row r="97" spans="1:14" x14ac:dyDescent="0.25">
      <c r="B97" s="669"/>
      <c r="C97" s="669"/>
      <c r="D97" s="669"/>
      <c r="E97" s="669"/>
      <c r="F97" s="669"/>
      <c r="G97" s="669"/>
      <c r="H97" s="669"/>
      <c r="I97" s="669"/>
      <c r="J97" s="669"/>
      <c r="K97" s="669"/>
      <c r="L97" s="669"/>
      <c r="M97" s="669"/>
    </row>
    <row r="98" spans="1:14" x14ac:dyDescent="0.25">
      <c r="B98" s="669"/>
      <c r="C98" s="669"/>
      <c r="D98" s="669"/>
      <c r="E98" s="669"/>
      <c r="F98" s="669"/>
      <c r="G98" s="669"/>
      <c r="H98" s="669"/>
      <c r="I98" s="669"/>
      <c r="J98" s="669"/>
      <c r="K98" s="669"/>
      <c r="L98" s="669"/>
      <c r="M98" s="669"/>
    </row>
    <row r="99" spans="1:14" x14ac:dyDescent="0.25">
      <c r="B99" s="669"/>
      <c r="C99" s="669"/>
      <c r="D99" s="669"/>
      <c r="E99" s="669"/>
      <c r="F99" s="669"/>
      <c r="G99" s="669"/>
      <c r="H99" s="669"/>
      <c r="I99" s="669"/>
      <c r="J99" s="669"/>
      <c r="K99" s="669"/>
      <c r="L99" s="669"/>
      <c r="M99" s="669"/>
    </row>
    <row r="100" spans="1:14" x14ac:dyDescent="0.25">
      <c r="B100" s="669"/>
      <c r="C100" s="669"/>
      <c r="D100" s="669"/>
      <c r="E100" s="669"/>
      <c r="F100" s="669"/>
      <c r="G100" s="669"/>
      <c r="H100" s="669"/>
      <c r="I100" s="669"/>
      <c r="J100" s="669"/>
      <c r="K100" s="669"/>
      <c r="L100" s="669"/>
      <c r="M100" s="669"/>
    </row>
    <row r="101" spans="1:14" x14ac:dyDescent="0.25">
      <c r="B101" s="669"/>
      <c r="C101" s="669"/>
      <c r="D101" s="669"/>
      <c r="E101" s="669"/>
      <c r="F101" s="669"/>
      <c r="G101" s="669"/>
      <c r="H101" s="669"/>
      <c r="I101" s="669"/>
      <c r="J101" s="669"/>
      <c r="K101" s="669"/>
      <c r="L101" s="669"/>
      <c r="M101" s="669"/>
    </row>
    <row r="102" spans="1:14" x14ac:dyDescent="0.25">
      <c r="B102" s="669"/>
      <c r="C102" s="669"/>
      <c r="D102" s="669"/>
      <c r="E102" s="669"/>
      <c r="F102" s="669"/>
      <c r="G102" s="669"/>
      <c r="H102" s="669"/>
      <c r="I102" s="669"/>
      <c r="J102" s="669"/>
      <c r="K102" s="669"/>
      <c r="L102" s="669"/>
      <c r="M102" s="669"/>
    </row>
    <row r="103" spans="1:14" x14ac:dyDescent="0.25">
      <c r="B103" s="669"/>
      <c r="C103" s="669"/>
      <c r="D103" s="669"/>
      <c r="E103" s="669"/>
      <c r="F103" s="669"/>
      <c r="G103" s="669"/>
      <c r="H103" s="669"/>
      <c r="I103" s="669"/>
      <c r="J103" s="669"/>
      <c r="K103" s="669"/>
      <c r="L103" s="669"/>
      <c r="M103" s="669"/>
    </row>
    <row r="104" spans="1:14" s="561" customFormat="1" x14ac:dyDescent="0.25">
      <c r="A104" s="549"/>
      <c r="B104" s="549"/>
      <c r="C104" s="549"/>
      <c r="D104" s="549"/>
      <c r="E104" s="549"/>
      <c r="F104" s="549"/>
      <c r="G104" s="549"/>
      <c r="H104" s="549"/>
      <c r="I104" s="549"/>
      <c r="J104" s="549"/>
      <c r="K104" s="549"/>
      <c r="L104" s="549"/>
      <c r="M104" s="549"/>
      <c r="N104" s="549"/>
    </row>
    <row r="105" spans="1:14" x14ac:dyDescent="0.25">
      <c r="B105" s="562"/>
      <c r="C105" s="562"/>
      <c r="D105" s="562"/>
      <c r="E105" s="562"/>
      <c r="F105" s="562"/>
      <c r="G105" s="562"/>
      <c r="H105" s="562"/>
      <c r="I105" s="562"/>
      <c r="J105" s="562"/>
      <c r="K105" s="562"/>
      <c r="L105" s="562"/>
      <c r="M105" s="562"/>
    </row>
    <row r="106" spans="1:14" x14ac:dyDescent="0.25">
      <c r="B106" s="562"/>
      <c r="C106" s="562"/>
      <c r="D106" s="562"/>
      <c r="E106" s="562"/>
      <c r="F106" s="562"/>
      <c r="G106" s="562"/>
      <c r="H106" s="562"/>
      <c r="I106" s="562"/>
      <c r="J106" s="562"/>
      <c r="K106" s="562"/>
      <c r="L106" s="562"/>
      <c r="M106" s="562"/>
    </row>
    <row r="107" spans="1:14" x14ac:dyDescent="0.25">
      <c r="B107" s="562"/>
      <c r="C107" s="562"/>
      <c r="D107" s="562"/>
      <c r="E107" s="562"/>
      <c r="F107" s="562"/>
      <c r="G107" s="562"/>
      <c r="H107" s="562"/>
      <c r="I107" s="562"/>
      <c r="J107" s="562"/>
      <c r="K107" s="562"/>
      <c r="L107" s="562"/>
      <c r="M107" s="562"/>
    </row>
    <row r="108" spans="1:14" x14ac:dyDescent="0.25">
      <c r="B108" s="562"/>
      <c r="C108" s="562"/>
      <c r="D108" s="562"/>
      <c r="E108" s="562"/>
      <c r="F108" s="562"/>
      <c r="G108" s="562"/>
      <c r="H108" s="562"/>
      <c r="I108" s="562"/>
      <c r="J108" s="562"/>
      <c r="K108" s="562"/>
      <c r="L108" s="562"/>
      <c r="M108" s="562"/>
    </row>
    <row r="109" spans="1:14" x14ac:dyDescent="0.25">
      <c r="B109" s="562"/>
      <c r="C109" s="562"/>
      <c r="D109" s="562"/>
      <c r="E109" s="562"/>
      <c r="F109" s="562"/>
      <c r="G109" s="562"/>
      <c r="H109" s="562"/>
      <c r="I109" s="562"/>
      <c r="J109" s="562"/>
      <c r="K109" s="562"/>
      <c r="L109" s="562"/>
      <c r="M109" s="562"/>
    </row>
    <row r="110" spans="1:14" x14ac:dyDescent="0.25">
      <c r="B110" s="562"/>
      <c r="C110" s="562"/>
      <c r="D110" s="562"/>
      <c r="E110" s="562"/>
      <c r="F110" s="562"/>
      <c r="G110" s="562"/>
      <c r="H110" s="562"/>
      <c r="I110" s="562"/>
      <c r="J110" s="562"/>
      <c r="K110" s="562"/>
      <c r="L110" s="562"/>
      <c r="M110" s="562"/>
    </row>
    <row r="111" spans="1:14" x14ac:dyDescent="0.25">
      <c r="B111" s="562"/>
      <c r="C111" s="562"/>
      <c r="D111" s="562"/>
      <c r="E111" s="562"/>
      <c r="F111" s="562"/>
      <c r="G111" s="562"/>
      <c r="H111" s="562"/>
      <c r="I111" s="562"/>
      <c r="J111" s="562"/>
      <c r="K111" s="562"/>
      <c r="L111" s="562"/>
      <c r="M111" s="562"/>
    </row>
    <row r="112" spans="1:14" x14ac:dyDescent="0.25">
      <c r="B112" s="562"/>
      <c r="C112" s="562"/>
      <c r="D112" s="562"/>
      <c r="E112" s="562"/>
      <c r="F112" s="562"/>
      <c r="G112" s="562"/>
      <c r="H112" s="562"/>
      <c r="I112" s="562"/>
      <c r="J112" s="562"/>
      <c r="K112" s="562"/>
      <c r="L112" s="562"/>
      <c r="M112" s="562"/>
    </row>
    <row r="113" spans="2:13" x14ac:dyDescent="0.25">
      <c r="B113" s="562"/>
      <c r="C113" s="562"/>
      <c r="D113" s="562"/>
      <c r="E113" s="562"/>
      <c r="F113" s="562"/>
      <c r="G113" s="562"/>
      <c r="H113" s="562"/>
      <c r="I113" s="562"/>
      <c r="J113" s="562"/>
      <c r="K113" s="562"/>
      <c r="L113" s="562"/>
      <c r="M113" s="562"/>
    </row>
    <row r="114" spans="2:13" x14ac:dyDescent="0.25">
      <c r="B114" s="562"/>
      <c r="C114" s="562"/>
      <c r="D114" s="562"/>
      <c r="E114" s="562"/>
      <c r="F114" s="562"/>
      <c r="G114" s="562"/>
      <c r="H114" s="562"/>
      <c r="I114" s="562"/>
      <c r="J114" s="562"/>
      <c r="K114" s="562"/>
      <c r="L114" s="562"/>
      <c r="M114" s="562"/>
    </row>
    <row r="115" spans="2:13" x14ac:dyDescent="0.25">
      <c r="B115" s="562"/>
      <c r="C115" s="562"/>
      <c r="D115" s="562"/>
      <c r="E115" s="562"/>
      <c r="F115" s="562"/>
      <c r="G115" s="562"/>
      <c r="H115" s="562"/>
      <c r="I115" s="562"/>
      <c r="J115" s="562"/>
      <c r="K115" s="562"/>
      <c r="L115" s="562"/>
      <c r="M115" s="562"/>
    </row>
    <row r="116" spans="2:13" x14ac:dyDescent="0.25">
      <c r="B116" s="562"/>
      <c r="C116" s="562"/>
      <c r="D116" s="562"/>
      <c r="E116" s="562"/>
      <c r="F116" s="562"/>
      <c r="G116" s="562"/>
      <c r="H116" s="562"/>
      <c r="I116" s="562"/>
      <c r="J116" s="562"/>
      <c r="K116" s="562"/>
      <c r="L116" s="562"/>
      <c r="M116" s="562"/>
    </row>
    <row r="117" spans="2:13" x14ac:dyDescent="0.25">
      <c r="B117" s="562"/>
      <c r="C117" s="562"/>
      <c r="D117" s="562"/>
      <c r="E117" s="562"/>
      <c r="F117" s="562"/>
      <c r="G117" s="562"/>
      <c r="H117" s="562"/>
      <c r="I117" s="562"/>
      <c r="J117" s="562"/>
      <c r="K117" s="562"/>
      <c r="L117" s="562"/>
      <c r="M117" s="562"/>
    </row>
    <row r="118" spans="2:13" x14ac:dyDescent="0.25">
      <c r="B118" s="562"/>
      <c r="C118" s="562"/>
      <c r="D118" s="562"/>
      <c r="E118" s="562"/>
      <c r="F118" s="562"/>
      <c r="G118" s="562"/>
      <c r="H118" s="562"/>
      <c r="I118" s="562"/>
      <c r="J118" s="562"/>
      <c r="K118" s="562"/>
      <c r="L118" s="562"/>
      <c r="M118" s="562"/>
    </row>
    <row r="119" spans="2:13" x14ac:dyDescent="0.25">
      <c r="B119" s="562"/>
      <c r="C119" s="562"/>
      <c r="D119" s="562"/>
      <c r="E119" s="562"/>
      <c r="F119" s="562"/>
      <c r="G119" s="562"/>
      <c r="H119" s="562"/>
      <c r="I119" s="562"/>
      <c r="J119" s="562"/>
      <c r="K119" s="562"/>
      <c r="L119" s="562"/>
      <c r="M119" s="562"/>
    </row>
    <row r="120" spans="2:13" x14ac:dyDescent="0.25">
      <c r="B120" s="562"/>
      <c r="C120" s="562"/>
      <c r="D120" s="562"/>
      <c r="E120" s="562"/>
      <c r="F120" s="562"/>
      <c r="G120" s="562"/>
      <c r="H120" s="562"/>
      <c r="I120" s="562"/>
      <c r="J120" s="562"/>
      <c r="K120" s="562"/>
      <c r="L120" s="562"/>
      <c r="M120" s="562"/>
    </row>
    <row r="121" spans="2:13" x14ac:dyDescent="0.25">
      <c r="B121" s="562"/>
      <c r="C121" s="562"/>
      <c r="D121" s="562"/>
      <c r="E121" s="562"/>
      <c r="F121" s="562"/>
      <c r="G121" s="562"/>
      <c r="H121" s="562"/>
      <c r="I121" s="562"/>
      <c r="J121" s="562"/>
      <c r="K121" s="562"/>
      <c r="L121" s="562"/>
      <c r="M121" s="562"/>
    </row>
    <row r="122" spans="2:13" x14ac:dyDescent="0.25">
      <c r="B122" s="562"/>
      <c r="C122" s="562"/>
      <c r="D122" s="562"/>
      <c r="E122" s="562"/>
      <c r="F122" s="562"/>
      <c r="G122" s="562"/>
      <c r="H122" s="562"/>
      <c r="I122" s="562"/>
      <c r="J122" s="562"/>
      <c r="K122" s="562"/>
      <c r="L122" s="562"/>
      <c r="M122" s="562"/>
    </row>
    <row r="123" spans="2:13" x14ac:dyDescent="0.25">
      <c r="B123" s="562"/>
      <c r="C123" s="562"/>
      <c r="D123" s="562"/>
      <c r="E123" s="562"/>
      <c r="F123" s="562"/>
      <c r="G123" s="562"/>
      <c r="H123" s="562"/>
      <c r="I123" s="562"/>
      <c r="J123" s="562"/>
      <c r="K123" s="562"/>
      <c r="L123" s="562"/>
      <c r="M123" s="562"/>
    </row>
    <row r="124" spans="2:13" x14ac:dyDescent="0.25">
      <c r="B124" s="562"/>
      <c r="C124" s="562"/>
      <c r="D124" s="562"/>
      <c r="E124" s="562"/>
      <c r="F124" s="562"/>
      <c r="G124" s="562"/>
      <c r="H124" s="562"/>
      <c r="I124" s="562"/>
      <c r="J124" s="562"/>
      <c r="K124" s="562"/>
      <c r="L124" s="562"/>
      <c r="M124" s="562"/>
    </row>
    <row r="125" spans="2:13" x14ac:dyDescent="0.25">
      <c r="B125" s="562"/>
      <c r="C125" s="562"/>
      <c r="D125" s="562"/>
      <c r="E125" s="562"/>
      <c r="F125" s="562"/>
      <c r="G125" s="562"/>
      <c r="H125" s="562"/>
      <c r="I125" s="562"/>
      <c r="J125" s="562"/>
      <c r="K125" s="562"/>
      <c r="L125" s="562"/>
      <c r="M125" s="562"/>
    </row>
    <row r="126" spans="2:13" x14ac:dyDescent="0.25">
      <c r="B126" s="562"/>
      <c r="C126" s="562"/>
      <c r="D126" s="562"/>
      <c r="E126" s="562"/>
      <c r="F126" s="562"/>
      <c r="G126" s="562"/>
      <c r="H126" s="562"/>
      <c r="I126" s="562"/>
      <c r="J126" s="562"/>
      <c r="K126" s="562"/>
      <c r="L126" s="562"/>
      <c r="M126" s="562"/>
    </row>
    <row r="127" spans="2:13" x14ac:dyDescent="0.25">
      <c r="B127" s="562"/>
      <c r="C127" s="562"/>
      <c r="D127" s="562"/>
      <c r="E127" s="562"/>
      <c r="F127" s="562"/>
      <c r="G127" s="562"/>
      <c r="H127" s="562"/>
      <c r="I127" s="562"/>
      <c r="J127" s="562"/>
      <c r="K127" s="562"/>
      <c r="L127" s="562"/>
      <c r="M127" s="562"/>
    </row>
    <row r="128" spans="2:13" x14ac:dyDescent="0.25">
      <c r="B128" s="562"/>
      <c r="C128" s="562"/>
      <c r="D128" s="562"/>
      <c r="E128" s="562"/>
      <c r="F128" s="562"/>
      <c r="G128" s="562"/>
      <c r="H128" s="562"/>
      <c r="I128" s="562"/>
      <c r="J128" s="562"/>
      <c r="K128" s="562"/>
      <c r="L128" s="562"/>
      <c r="M128" s="562"/>
    </row>
    <row r="129" spans="2:13" x14ac:dyDescent="0.25">
      <c r="B129" s="562"/>
      <c r="C129" s="562"/>
      <c r="D129" s="562"/>
      <c r="E129" s="562"/>
      <c r="F129" s="562"/>
      <c r="G129" s="562"/>
      <c r="H129" s="562"/>
      <c r="I129" s="562"/>
      <c r="J129" s="562"/>
      <c r="K129" s="562"/>
      <c r="L129" s="562"/>
      <c r="M129" s="562"/>
    </row>
    <row r="130" spans="2:13" x14ac:dyDescent="0.25">
      <c r="B130" s="562"/>
      <c r="C130" s="562"/>
      <c r="D130" s="562"/>
      <c r="E130" s="562"/>
      <c r="F130" s="562"/>
      <c r="G130" s="562"/>
      <c r="H130" s="562"/>
      <c r="I130" s="562"/>
      <c r="J130" s="562"/>
      <c r="K130" s="562"/>
      <c r="L130" s="562"/>
      <c r="M130" s="562"/>
    </row>
    <row r="131" spans="2:13" x14ac:dyDescent="0.25">
      <c r="B131" s="562"/>
      <c r="C131" s="562"/>
      <c r="D131" s="562"/>
      <c r="E131" s="562"/>
      <c r="F131" s="562"/>
      <c r="G131" s="562"/>
      <c r="H131" s="562"/>
      <c r="I131" s="562"/>
      <c r="J131" s="562"/>
      <c r="K131" s="562"/>
      <c r="L131" s="562"/>
      <c r="M131" s="562"/>
    </row>
    <row r="132" spans="2:13" x14ac:dyDescent="0.25">
      <c r="B132" s="562"/>
      <c r="C132" s="562"/>
      <c r="D132" s="562"/>
      <c r="E132" s="562"/>
      <c r="F132" s="562"/>
      <c r="G132" s="562"/>
      <c r="H132" s="562"/>
      <c r="I132" s="562"/>
      <c r="J132" s="562"/>
      <c r="K132" s="562"/>
      <c r="L132" s="562"/>
      <c r="M132" s="562"/>
    </row>
    <row r="133" spans="2:13" x14ac:dyDescent="0.25">
      <c r="B133" s="562"/>
      <c r="C133" s="562"/>
      <c r="D133" s="562"/>
      <c r="E133" s="562"/>
      <c r="F133" s="562"/>
      <c r="G133" s="562"/>
      <c r="H133" s="562"/>
      <c r="I133" s="562"/>
      <c r="J133" s="562"/>
      <c r="K133" s="562"/>
      <c r="L133" s="562"/>
      <c r="M133" s="562"/>
    </row>
    <row r="134" spans="2:13" x14ac:dyDescent="0.25">
      <c r="B134" s="562"/>
      <c r="C134" s="562"/>
      <c r="D134" s="562"/>
      <c r="E134" s="562"/>
      <c r="F134" s="562"/>
      <c r="G134" s="562"/>
      <c r="H134" s="562"/>
      <c r="I134" s="562"/>
      <c r="J134" s="562"/>
      <c r="K134" s="562"/>
      <c r="L134" s="562"/>
      <c r="M134" s="562"/>
    </row>
    <row r="135" spans="2:13" x14ac:dyDescent="0.25">
      <c r="B135" s="562"/>
      <c r="C135" s="562"/>
      <c r="D135" s="562"/>
      <c r="E135" s="562"/>
      <c r="F135" s="562"/>
      <c r="G135" s="562"/>
      <c r="H135" s="562"/>
      <c r="I135" s="562"/>
      <c r="J135" s="562"/>
      <c r="K135" s="562"/>
      <c r="L135" s="562"/>
      <c r="M135" s="562"/>
    </row>
    <row r="136" spans="2:13" x14ac:dyDescent="0.25">
      <c r="B136" s="562"/>
      <c r="C136" s="562"/>
      <c r="D136" s="562"/>
      <c r="E136" s="562"/>
      <c r="F136" s="562"/>
      <c r="G136" s="562"/>
      <c r="H136" s="562"/>
      <c r="I136" s="562"/>
      <c r="J136" s="562"/>
      <c r="K136" s="562"/>
      <c r="L136" s="562"/>
      <c r="M136" s="562"/>
    </row>
    <row r="137" spans="2:13" x14ac:dyDescent="0.25">
      <c r="B137" s="562"/>
      <c r="C137" s="562"/>
      <c r="D137" s="562"/>
      <c r="E137" s="562"/>
      <c r="F137" s="562"/>
      <c r="G137" s="562"/>
      <c r="H137" s="562"/>
      <c r="I137" s="562"/>
      <c r="J137" s="562"/>
      <c r="K137" s="562"/>
      <c r="L137" s="562"/>
      <c r="M137" s="562"/>
    </row>
    <row r="138" spans="2:13" x14ac:dyDescent="0.25">
      <c r="B138" s="562"/>
      <c r="C138" s="562"/>
      <c r="D138" s="562"/>
      <c r="E138" s="562"/>
      <c r="F138" s="562"/>
      <c r="G138" s="562"/>
      <c r="H138" s="562"/>
      <c r="I138" s="562"/>
      <c r="J138" s="562"/>
      <c r="K138" s="562"/>
      <c r="L138" s="562"/>
      <c r="M138" s="562"/>
    </row>
    <row r="139" spans="2:13" x14ac:dyDescent="0.25">
      <c r="B139" s="562"/>
      <c r="C139" s="562"/>
      <c r="D139" s="562"/>
      <c r="E139" s="562"/>
      <c r="F139" s="562"/>
      <c r="G139" s="562"/>
      <c r="H139" s="562"/>
      <c r="I139" s="562"/>
      <c r="J139" s="562"/>
      <c r="K139" s="562"/>
      <c r="L139" s="562"/>
      <c r="M139" s="562"/>
    </row>
    <row r="140" spans="2:13" x14ac:dyDescent="0.25">
      <c r="B140" s="562"/>
      <c r="C140" s="562"/>
      <c r="D140" s="562"/>
      <c r="E140" s="562"/>
      <c r="F140" s="562"/>
      <c r="G140" s="562"/>
      <c r="H140" s="562"/>
      <c r="I140" s="562"/>
      <c r="J140" s="562"/>
      <c r="K140" s="562"/>
      <c r="L140" s="562"/>
      <c r="M140" s="562"/>
    </row>
    <row r="141" spans="2:13" x14ac:dyDescent="0.25">
      <c r="B141" s="562"/>
      <c r="C141" s="562"/>
      <c r="D141" s="562"/>
      <c r="E141" s="562"/>
      <c r="F141" s="562"/>
      <c r="G141" s="562"/>
      <c r="H141" s="562"/>
      <c r="I141" s="562"/>
      <c r="J141" s="562"/>
      <c r="K141" s="562"/>
      <c r="L141" s="562"/>
      <c r="M141" s="562"/>
    </row>
    <row r="142" spans="2:13" x14ac:dyDescent="0.25">
      <c r="B142" s="562"/>
      <c r="C142" s="562"/>
      <c r="D142" s="562"/>
      <c r="E142" s="562"/>
      <c r="F142" s="562"/>
      <c r="G142" s="562"/>
      <c r="H142" s="562"/>
      <c r="I142" s="562"/>
      <c r="J142" s="562"/>
      <c r="K142" s="562"/>
      <c r="L142" s="562"/>
      <c r="M142" s="562"/>
    </row>
    <row r="143" spans="2:13" x14ac:dyDescent="0.25">
      <c r="B143" s="562"/>
      <c r="C143" s="562"/>
      <c r="D143" s="562"/>
      <c r="E143" s="562"/>
      <c r="F143" s="562"/>
      <c r="G143" s="562"/>
      <c r="H143" s="562"/>
      <c r="I143" s="562"/>
      <c r="J143" s="562"/>
      <c r="K143" s="562"/>
      <c r="L143" s="562"/>
      <c r="M143" s="562"/>
    </row>
    <row r="144" spans="2:13" x14ac:dyDescent="0.25">
      <c r="B144" s="562"/>
      <c r="C144" s="562"/>
      <c r="D144" s="562"/>
      <c r="E144" s="562"/>
      <c r="F144" s="562"/>
      <c r="G144" s="562"/>
      <c r="H144" s="562"/>
      <c r="I144" s="562"/>
      <c r="J144" s="562"/>
      <c r="K144" s="562"/>
      <c r="L144" s="562"/>
      <c r="M144" s="562"/>
    </row>
    <row r="145" spans="2:13" x14ac:dyDescent="0.25">
      <c r="B145" s="562"/>
      <c r="C145" s="562"/>
      <c r="D145" s="562"/>
      <c r="E145" s="562"/>
      <c r="F145" s="562"/>
      <c r="G145" s="562"/>
      <c r="H145" s="562"/>
      <c r="I145" s="562"/>
      <c r="J145" s="562"/>
      <c r="K145" s="562"/>
      <c r="L145" s="562"/>
      <c r="M145" s="562"/>
    </row>
    <row r="146" spans="2:13" x14ac:dyDescent="0.25">
      <c r="B146" s="562"/>
      <c r="C146" s="562"/>
      <c r="D146" s="562"/>
      <c r="E146" s="562"/>
      <c r="F146" s="562"/>
      <c r="G146" s="562"/>
      <c r="H146" s="562"/>
      <c r="I146" s="562"/>
      <c r="J146" s="562"/>
      <c r="K146" s="562"/>
      <c r="L146" s="562"/>
      <c r="M146" s="562"/>
    </row>
    <row r="147" spans="2:13" x14ac:dyDescent="0.25">
      <c r="B147" s="562"/>
      <c r="C147" s="562"/>
      <c r="D147" s="562"/>
      <c r="E147" s="562"/>
      <c r="F147" s="562"/>
      <c r="G147" s="562"/>
      <c r="H147" s="562"/>
      <c r="I147" s="562"/>
      <c r="J147" s="562"/>
      <c r="K147" s="562"/>
      <c r="L147" s="562"/>
      <c r="M147" s="562"/>
    </row>
    <row r="148" spans="2:13" x14ac:dyDescent="0.25">
      <c r="B148" s="562"/>
      <c r="C148" s="562"/>
      <c r="D148" s="562"/>
      <c r="E148" s="562"/>
      <c r="F148" s="562"/>
      <c r="G148" s="562"/>
      <c r="H148" s="562"/>
      <c r="I148" s="562"/>
      <c r="J148" s="562"/>
      <c r="K148" s="562"/>
      <c r="L148" s="562"/>
      <c r="M148" s="562"/>
    </row>
    <row r="149" spans="2:13" x14ac:dyDescent="0.25">
      <c r="B149" s="562"/>
      <c r="C149" s="562"/>
      <c r="D149" s="562"/>
      <c r="E149" s="562"/>
      <c r="F149" s="562"/>
      <c r="G149" s="562"/>
      <c r="H149" s="562"/>
      <c r="I149" s="562"/>
      <c r="J149" s="562"/>
      <c r="K149" s="562"/>
      <c r="L149" s="562"/>
      <c r="M149" s="562"/>
    </row>
    <row r="150" spans="2:13" x14ac:dyDescent="0.25">
      <c r="B150" s="562"/>
      <c r="C150" s="562"/>
      <c r="D150" s="562"/>
      <c r="E150" s="562"/>
      <c r="F150" s="562"/>
      <c r="G150" s="562"/>
      <c r="H150" s="562"/>
      <c r="I150" s="562"/>
      <c r="J150" s="562"/>
      <c r="K150" s="562"/>
      <c r="L150" s="562"/>
      <c r="M150" s="562"/>
    </row>
    <row r="151" spans="2:13" x14ac:dyDescent="0.25">
      <c r="B151" s="562"/>
      <c r="C151" s="562"/>
      <c r="D151" s="562"/>
      <c r="E151" s="562"/>
      <c r="F151" s="562"/>
      <c r="G151" s="562"/>
      <c r="H151" s="562"/>
      <c r="I151" s="562"/>
      <c r="J151" s="562"/>
      <c r="K151" s="562"/>
      <c r="L151" s="562"/>
      <c r="M151" s="562"/>
    </row>
    <row r="152" spans="2:13" x14ac:dyDescent="0.25">
      <c r="B152" s="562"/>
      <c r="C152" s="562"/>
      <c r="D152" s="562"/>
      <c r="E152" s="562"/>
      <c r="F152" s="562"/>
      <c r="G152" s="562"/>
      <c r="H152" s="562"/>
      <c r="I152" s="562"/>
      <c r="J152" s="562"/>
      <c r="K152" s="562"/>
      <c r="L152" s="562"/>
      <c r="M152" s="562"/>
    </row>
    <row r="153" spans="2:13" x14ac:dyDescent="0.25">
      <c r="B153" s="562"/>
      <c r="C153" s="562"/>
      <c r="D153" s="562"/>
      <c r="E153" s="562"/>
      <c r="F153" s="562"/>
      <c r="G153" s="562"/>
      <c r="H153" s="562"/>
      <c r="I153" s="562"/>
      <c r="J153" s="562"/>
      <c r="K153" s="562"/>
      <c r="L153" s="562"/>
      <c r="M153" s="562"/>
    </row>
    <row r="154" spans="2:13" x14ac:dyDescent="0.25">
      <c r="B154" s="562"/>
      <c r="C154" s="562"/>
      <c r="D154" s="562"/>
      <c r="E154" s="562"/>
      <c r="F154" s="562"/>
      <c r="G154" s="562"/>
      <c r="H154" s="562"/>
      <c r="I154" s="562"/>
      <c r="J154" s="562"/>
      <c r="K154" s="562"/>
      <c r="L154" s="562"/>
      <c r="M154" s="562"/>
    </row>
    <row r="155" spans="2:13" x14ac:dyDescent="0.25">
      <c r="B155" s="562"/>
      <c r="C155" s="562"/>
      <c r="D155" s="562"/>
      <c r="E155" s="562"/>
      <c r="F155" s="562"/>
      <c r="G155" s="562"/>
      <c r="H155" s="562"/>
      <c r="I155" s="562"/>
      <c r="J155" s="562"/>
      <c r="K155" s="562"/>
      <c r="L155" s="562"/>
      <c r="M155" s="562"/>
    </row>
    <row r="156" spans="2:13" x14ac:dyDescent="0.25">
      <c r="B156" s="562"/>
      <c r="C156" s="562"/>
      <c r="D156" s="562"/>
      <c r="E156" s="562"/>
      <c r="F156" s="562"/>
      <c r="G156" s="562"/>
      <c r="H156" s="562"/>
      <c r="I156" s="562"/>
      <c r="J156" s="562"/>
      <c r="K156" s="562"/>
      <c r="L156" s="562"/>
      <c r="M156" s="562"/>
    </row>
    <row r="157" spans="2:13" x14ac:dyDescent="0.25">
      <c r="B157" s="562"/>
      <c r="C157" s="562"/>
      <c r="D157" s="562"/>
      <c r="E157" s="562"/>
      <c r="F157" s="562"/>
      <c r="G157" s="562"/>
      <c r="H157" s="562"/>
      <c r="I157" s="562"/>
      <c r="J157" s="562"/>
      <c r="K157" s="562"/>
      <c r="L157" s="562"/>
      <c r="M157" s="562"/>
    </row>
    <row r="158" spans="2:13" x14ac:dyDescent="0.25">
      <c r="B158" s="562"/>
      <c r="C158" s="562"/>
      <c r="D158" s="562"/>
      <c r="E158" s="562"/>
      <c r="F158" s="562"/>
      <c r="G158" s="562"/>
      <c r="H158" s="562"/>
      <c r="I158" s="562"/>
      <c r="J158" s="562"/>
      <c r="K158" s="562"/>
      <c r="L158" s="562"/>
      <c r="M158" s="562"/>
    </row>
    <row r="159" spans="2:13" x14ac:dyDescent="0.25">
      <c r="B159" s="562"/>
      <c r="C159" s="562"/>
      <c r="D159" s="562"/>
      <c r="E159" s="562"/>
      <c r="F159" s="562"/>
      <c r="G159" s="562"/>
      <c r="H159" s="562"/>
      <c r="I159" s="562"/>
      <c r="J159" s="562"/>
      <c r="K159" s="562"/>
      <c r="L159" s="562"/>
      <c r="M159" s="562"/>
    </row>
    <row r="160" spans="2:13" x14ac:dyDescent="0.25">
      <c r="B160" s="562"/>
      <c r="C160" s="562"/>
      <c r="D160" s="562"/>
      <c r="E160" s="562"/>
      <c r="F160" s="562"/>
      <c r="G160" s="562"/>
      <c r="H160" s="562"/>
      <c r="I160" s="562"/>
      <c r="J160" s="562"/>
      <c r="K160" s="562"/>
      <c r="L160" s="562"/>
      <c r="M160" s="562"/>
    </row>
    <row r="161" spans="2:13" x14ac:dyDescent="0.25">
      <c r="B161" s="562"/>
      <c r="C161" s="562"/>
      <c r="D161" s="562"/>
      <c r="E161" s="562"/>
      <c r="F161" s="562"/>
      <c r="G161" s="562"/>
      <c r="H161" s="562"/>
      <c r="I161" s="562"/>
      <c r="J161" s="562"/>
      <c r="K161" s="562"/>
      <c r="L161" s="562"/>
      <c r="M161" s="562"/>
    </row>
    <row r="162" spans="2:13" x14ac:dyDescent="0.25">
      <c r="B162" s="562"/>
      <c r="C162" s="562"/>
      <c r="D162" s="562"/>
      <c r="E162" s="562"/>
      <c r="F162" s="562"/>
      <c r="G162" s="562"/>
      <c r="H162" s="562"/>
      <c r="I162" s="562"/>
      <c r="J162" s="562"/>
      <c r="K162" s="562"/>
      <c r="L162" s="562"/>
      <c r="M162" s="562"/>
    </row>
    <row r="163" spans="2:13" x14ac:dyDescent="0.25">
      <c r="B163" s="562"/>
      <c r="C163" s="562"/>
      <c r="D163" s="562"/>
      <c r="E163" s="562"/>
      <c r="F163" s="562"/>
      <c r="G163" s="562"/>
      <c r="H163" s="562"/>
      <c r="I163" s="562"/>
      <c r="J163" s="562"/>
      <c r="K163" s="562"/>
      <c r="L163" s="562"/>
      <c r="M163" s="562"/>
    </row>
    <row r="164" spans="2:13" x14ac:dyDescent="0.25">
      <c r="B164" s="562"/>
      <c r="C164" s="562"/>
      <c r="D164" s="562"/>
      <c r="E164" s="562"/>
      <c r="F164" s="562"/>
      <c r="G164" s="562"/>
      <c r="H164" s="562"/>
      <c r="I164" s="562"/>
      <c r="J164" s="562"/>
      <c r="K164" s="562"/>
      <c r="L164" s="562"/>
      <c r="M164" s="562"/>
    </row>
    <row r="165" spans="2:13" x14ac:dyDescent="0.25">
      <c r="B165" s="562"/>
      <c r="C165" s="562"/>
      <c r="D165" s="562"/>
      <c r="E165" s="562"/>
      <c r="F165" s="562"/>
      <c r="G165" s="562"/>
      <c r="H165" s="562"/>
      <c r="I165" s="562"/>
      <c r="J165" s="562"/>
      <c r="K165" s="562"/>
      <c r="L165" s="562"/>
      <c r="M165" s="562"/>
    </row>
    <row r="166" spans="2:13" x14ac:dyDescent="0.25">
      <c r="B166" s="562"/>
      <c r="C166" s="562"/>
      <c r="D166" s="562"/>
      <c r="E166" s="562"/>
      <c r="F166" s="562"/>
      <c r="G166" s="562"/>
      <c r="H166" s="562"/>
      <c r="I166" s="562"/>
      <c r="J166" s="562"/>
      <c r="K166" s="562"/>
      <c r="L166" s="562"/>
      <c r="M166" s="562"/>
    </row>
    <row r="167" spans="2:13" x14ac:dyDescent="0.25">
      <c r="B167" s="562"/>
      <c r="C167" s="562"/>
      <c r="D167" s="562"/>
      <c r="E167" s="562"/>
      <c r="F167" s="562"/>
      <c r="G167" s="562"/>
      <c r="H167" s="562"/>
      <c r="I167" s="562"/>
      <c r="J167" s="562"/>
      <c r="K167" s="562"/>
      <c r="L167" s="562"/>
      <c r="M167" s="562"/>
    </row>
    <row r="168" spans="2:13" x14ac:dyDescent="0.25">
      <c r="B168" s="562"/>
      <c r="C168" s="562"/>
      <c r="D168" s="562"/>
      <c r="E168" s="562"/>
      <c r="F168" s="562"/>
      <c r="G168" s="562"/>
      <c r="H168" s="562"/>
      <c r="I168" s="562"/>
      <c r="J168" s="562"/>
      <c r="K168" s="562"/>
      <c r="L168" s="562"/>
      <c r="M168" s="562"/>
    </row>
    <row r="169" spans="2:13" x14ac:dyDescent="0.25">
      <c r="B169" s="562"/>
      <c r="C169" s="562"/>
      <c r="D169" s="562"/>
      <c r="E169" s="562"/>
      <c r="F169" s="562"/>
      <c r="G169" s="562"/>
      <c r="H169" s="562"/>
      <c r="I169" s="562"/>
      <c r="J169" s="562"/>
      <c r="K169" s="562"/>
      <c r="L169" s="562"/>
      <c r="M169" s="562"/>
    </row>
    <row r="170" spans="2:13" x14ac:dyDescent="0.25">
      <c r="B170" s="562"/>
      <c r="C170" s="562"/>
      <c r="D170" s="562"/>
      <c r="E170" s="562"/>
      <c r="F170" s="562"/>
      <c r="G170" s="562"/>
      <c r="H170" s="562"/>
      <c r="I170" s="562"/>
      <c r="J170" s="562"/>
      <c r="K170" s="562"/>
      <c r="L170" s="562"/>
      <c r="M170" s="562"/>
    </row>
    <row r="171" spans="2:13" x14ac:dyDescent="0.25">
      <c r="B171" s="562"/>
      <c r="C171" s="562"/>
      <c r="D171" s="562"/>
      <c r="E171" s="562"/>
      <c r="F171" s="562"/>
      <c r="G171" s="562"/>
      <c r="H171" s="562"/>
      <c r="I171" s="562"/>
      <c r="J171" s="562"/>
      <c r="K171" s="562"/>
      <c r="L171" s="562"/>
      <c r="M171" s="562"/>
    </row>
    <row r="172" spans="2:13" x14ac:dyDescent="0.25">
      <c r="B172" s="562"/>
      <c r="C172" s="562"/>
      <c r="D172" s="562"/>
      <c r="E172" s="562"/>
      <c r="F172" s="562"/>
      <c r="G172" s="562"/>
      <c r="H172" s="562"/>
      <c r="I172" s="562"/>
      <c r="J172" s="562"/>
      <c r="K172" s="562"/>
      <c r="L172" s="562"/>
      <c r="M172" s="562"/>
    </row>
    <row r="173" spans="2:13" x14ac:dyDescent="0.25">
      <c r="B173" s="562"/>
      <c r="C173" s="562"/>
      <c r="D173" s="562"/>
      <c r="E173" s="562"/>
      <c r="F173" s="562"/>
      <c r="G173" s="562"/>
      <c r="H173" s="562"/>
      <c r="I173" s="562"/>
      <c r="J173" s="562"/>
      <c r="K173" s="562"/>
      <c r="L173" s="562"/>
      <c r="M173" s="562"/>
    </row>
    <row r="174" spans="2:13" x14ac:dyDescent="0.25">
      <c r="B174" s="562"/>
      <c r="C174" s="562"/>
      <c r="D174" s="562"/>
      <c r="E174" s="562"/>
      <c r="F174" s="562"/>
      <c r="G174" s="562"/>
      <c r="H174" s="562"/>
      <c r="I174" s="562"/>
      <c r="J174" s="562"/>
      <c r="K174" s="562"/>
      <c r="L174" s="562"/>
      <c r="M174" s="562"/>
    </row>
    <row r="175" spans="2:13" x14ac:dyDescent="0.25">
      <c r="B175" s="562"/>
      <c r="C175" s="562"/>
      <c r="D175" s="562"/>
      <c r="E175" s="562"/>
      <c r="F175" s="562"/>
      <c r="G175" s="562"/>
      <c r="H175" s="562"/>
      <c r="I175" s="562"/>
      <c r="J175" s="562"/>
      <c r="K175" s="562"/>
      <c r="L175" s="562"/>
      <c r="M175" s="562"/>
    </row>
    <row r="176" spans="2:13" x14ac:dyDescent="0.25">
      <c r="B176" s="562"/>
      <c r="C176" s="562"/>
      <c r="D176" s="562"/>
      <c r="E176" s="562"/>
      <c r="F176" s="562"/>
      <c r="G176" s="562"/>
      <c r="H176" s="562"/>
      <c r="I176" s="562"/>
      <c r="J176" s="562"/>
      <c r="K176" s="562"/>
      <c r="L176" s="562"/>
      <c r="M176" s="562"/>
    </row>
    <row r="177" spans="2:13" x14ac:dyDescent="0.25">
      <c r="B177" s="562"/>
      <c r="C177" s="562"/>
      <c r="D177" s="562"/>
      <c r="E177" s="562"/>
      <c r="F177" s="562"/>
      <c r="G177" s="562"/>
      <c r="H177" s="562"/>
      <c r="I177" s="562"/>
      <c r="J177" s="562"/>
      <c r="K177" s="562"/>
      <c r="L177" s="562"/>
      <c r="M177" s="562"/>
    </row>
    <row r="178" spans="2:13" x14ac:dyDescent="0.25">
      <c r="B178" s="562"/>
      <c r="C178" s="562"/>
      <c r="D178" s="562"/>
      <c r="E178" s="562"/>
      <c r="F178" s="562"/>
      <c r="G178" s="562"/>
      <c r="H178" s="562"/>
      <c r="I178" s="562"/>
      <c r="J178" s="562"/>
      <c r="K178" s="562"/>
      <c r="L178" s="562"/>
      <c r="M178" s="562"/>
    </row>
    <row r="179" spans="2:13" x14ac:dyDescent="0.25">
      <c r="B179" s="562"/>
      <c r="C179" s="562"/>
      <c r="D179" s="562"/>
      <c r="E179" s="562"/>
      <c r="F179" s="562"/>
      <c r="G179" s="562"/>
      <c r="H179" s="562"/>
      <c r="I179" s="562"/>
      <c r="J179" s="562"/>
      <c r="K179" s="562"/>
      <c r="L179" s="562"/>
      <c r="M179" s="562"/>
    </row>
    <row r="180" spans="2:13" x14ac:dyDescent="0.25">
      <c r="B180" s="562"/>
      <c r="C180" s="562"/>
      <c r="D180" s="562"/>
      <c r="E180" s="562"/>
      <c r="F180" s="562"/>
      <c r="G180" s="562"/>
      <c r="H180" s="562"/>
      <c r="I180" s="562"/>
      <c r="J180" s="562"/>
      <c r="K180" s="562"/>
      <c r="L180" s="562"/>
      <c r="M180" s="562"/>
    </row>
    <row r="181" spans="2:13" x14ac:dyDescent="0.25">
      <c r="B181" s="562"/>
      <c r="C181" s="562"/>
      <c r="D181" s="562"/>
      <c r="E181" s="562"/>
      <c r="F181" s="562"/>
      <c r="G181" s="562"/>
      <c r="H181" s="562"/>
      <c r="I181" s="562"/>
      <c r="J181" s="562"/>
      <c r="K181" s="562"/>
      <c r="L181" s="562"/>
      <c r="M181" s="562"/>
    </row>
    <row r="182" spans="2:13" x14ac:dyDescent="0.25">
      <c r="B182" s="562"/>
      <c r="C182" s="562"/>
      <c r="D182" s="562"/>
      <c r="E182" s="562"/>
      <c r="F182" s="562"/>
      <c r="G182" s="562"/>
      <c r="H182" s="562"/>
      <c r="I182" s="562"/>
      <c r="J182" s="562"/>
      <c r="K182" s="562"/>
      <c r="L182" s="562"/>
      <c r="M182" s="562"/>
    </row>
    <row r="183" spans="2:13" x14ac:dyDescent="0.25">
      <c r="B183" s="562"/>
      <c r="C183" s="562"/>
      <c r="D183" s="562"/>
      <c r="E183" s="562"/>
      <c r="F183" s="562"/>
      <c r="G183" s="562"/>
      <c r="H183" s="562"/>
      <c r="I183" s="562"/>
      <c r="J183" s="562"/>
      <c r="K183" s="562"/>
      <c r="L183" s="562"/>
      <c r="M183" s="562"/>
    </row>
    <row r="184" spans="2:13" x14ac:dyDescent="0.25">
      <c r="B184" s="562"/>
      <c r="C184" s="562"/>
      <c r="D184" s="562"/>
      <c r="E184" s="562"/>
      <c r="F184" s="562"/>
      <c r="G184" s="562"/>
      <c r="H184" s="562"/>
      <c r="I184" s="562"/>
      <c r="J184" s="562"/>
      <c r="K184" s="562"/>
      <c r="L184" s="562"/>
      <c r="M184" s="562"/>
    </row>
    <row r="185" spans="2:13" x14ac:dyDescent="0.25">
      <c r="B185" s="562"/>
      <c r="C185" s="562"/>
      <c r="D185" s="562"/>
      <c r="E185" s="562"/>
      <c r="F185" s="562"/>
      <c r="G185" s="562"/>
      <c r="H185" s="562"/>
      <c r="I185" s="562"/>
      <c r="J185" s="562"/>
      <c r="K185" s="562"/>
      <c r="L185" s="562"/>
      <c r="M185" s="562"/>
    </row>
    <row r="186" spans="2:13" x14ac:dyDescent="0.25">
      <c r="B186" s="562"/>
      <c r="C186" s="562"/>
      <c r="D186" s="562"/>
      <c r="E186" s="562"/>
      <c r="F186" s="562"/>
      <c r="G186" s="562"/>
      <c r="H186" s="562"/>
      <c r="I186" s="562"/>
      <c r="J186" s="562"/>
      <c r="K186" s="562"/>
      <c r="L186" s="562"/>
      <c r="M186" s="562"/>
    </row>
    <row r="187" spans="2:13" x14ac:dyDescent="0.25">
      <c r="B187" s="562"/>
      <c r="C187" s="562"/>
      <c r="D187" s="562"/>
      <c r="E187" s="562"/>
      <c r="F187" s="562"/>
      <c r="G187" s="562"/>
      <c r="H187" s="562"/>
      <c r="I187" s="562"/>
      <c r="J187" s="562"/>
      <c r="K187" s="562"/>
      <c r="L187" s="562"/>
      <c r="M187" s="562"/>
    </row>
    <row r="188" spans="2:13" x14ac:dyDescent="0.25">
      <c r="B188" s="562"/>
      <c r="C188" s="562"/>
      <c r="D188" s="562"/>
      <c r="E188" s="562"/>
      <c r="F188" s="562"/>
      <c r="G188" s="562"/>
      <c r="H188" s="562"/>
      <c r="I188" s="562"/>
      <c r="J188" s="562"/>
      <c r="K188" s="562"/>
      <c r="L188" s="562"/>
      <c r="M188" s="562"/>
    </row>
    <row r="189" spans="2:13" x14ac:dyDescent="0.25">
      <c r="B189" s="562"/>
      <c r="C189" s="562"/>
      <c r="D189" s="562"/>
      <c r="E189" s="562"/>
      <c r="F189" s="562"/>
      <c r="G189" s="562"/>
      <c r="H189" s="562"/>
      <c r="I189" s="562"/>
      <c r="J189" s="562"/>
      <c r="K189" s="562"/>
      <c r="L189" s="562"/>
      <c r="M189" s="562"/>
    </row>
    <row r="190" spans="2:13" x14ac:dyDescent="0.25">
      <c r="B190" s="562"/>
      <c r="C190" s="562"/>
      <c r="D190" s="562"/>
      <c r="E190" s="562"/>
      <c r="F190" s="562"/>
      <c r="G190" s="562"/>
      <c r="H190" s="562"/>
      <c r="I190" s="562"/>
      <c r="J190" s="562"/>
      <c r="K190" s="562"/>
      <c r="L190" s="562"/>
      <c r="M190" s="562"/>
    </row>
    <row r="191" spans="2:13" x14ac:dyDescent="0.25">
      <c r="B191" s="562"/>
      <c r="C191" s="562"/>
      <c r="D191" s="562"/>
      <c r="E191" s="562"/>
      <c r="F191" s="562"/>
      <c r="G191" s="562"/>
      <c r="H191" s="562"/>
      <c r="I191" s="562"/>
      <c r="J191" s="562"/>
      <c r="K191" s="562"/>
      <c r="L191" s="562"/>
      <c r="M191" s="562"/>
    </row>
  </sheetData>
  <sheetProtection password="CCF6" sheet="1" objects="1" scenarios="1"/>
  <mergeCells count="9">
    <mergeCell ref="B5:M5"/>
    <mergeCell ref="B36:M44"/>
    <mergeCell ref="B35:M35"/>
    <mergeCell ref="B20:M20"/>
    <mergeCell ref="B6:M6"/>
    <mergeCell ref="B7:M8"/>
    <mergeCell ref="B12:M13"/>
    <mergeCell ref="B33:M33"/>
    <mergeCell ref="B34:M34"/>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17" activePane="bottomLeft" state="frozen"/>
      <selection activeCell="P20" sqref="P20"/>
      <selection pane="bottomLeft" activeCell="E12" sqref="E12"/>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126</v>
      </c>
      <c r="B1" s="18"/>
      <c r="C1" s="426" t="s">
        <v>324</v>
      </c>
      <c r="D1" s="676"/>
      <c r="E1" s="18"/>
      <c r="F1" s="58">
        <v>2022</v>
      </c>
    </row>
    <row r="2" spans="1:6" s="5" customFormat="1" ht="18" customHeight="1" x14ac:dyDescent="0.25">
      <c r="A2" s="56" t="s">
        <v>66</v>
      </c>
      <c r="B2" s="18"/>
      <c r="C2" s="54" t="s">
        <v>304</v>
      </c>
      <c r="D2" s="18"/>
      <c r="E2" s="18"/>
      <c r="F2" s="64"/>
    </row>
    <row r="3" spans="1:6" s="5" customFormat="1" ht="18" customHeight="1" x14ac:dyDescent="0.25">
      <c r="A3" s="705" t="s">
        <v>305</v>
      </c>
      <c r="B3" s="705"/>
      <c r="C3" s="705"/>
      <c r="D3" s="705"/>
      <c r="E3" s="283">
        <f>+'Tabela II'!P89</f>
        <v>1.0478786430542191</v>
      </c>
      <c r="F3" s="57"/>
    </row>
    <row r="4" spans="1:6" ht="18" customHeight="1" x14ac:dyDescent="0.25">
      <c r="A4" s="705" t="s">
        <v>89</v>
      </c>
      <c r="B4" s="705"/>
      <c r="C4" s="194">
        <f>'Tabela III'!J47</f>
        <v>0.90355342131329541</v>
      </c>
      <c r="D4" s="55"/>
      <c r="E4" s="13"/>
      <c r="F4" s="59"/>
    </row>
    <row r="5" spans="1:6" ht="21" customHeight="1" thickBot="1" x14ac:dyDescent="0.3">
      <c r="A5" s="8" t="s">
        <v>271</v>
      </c>
      <c r="B5" s="7"/>
      <c r="C5" s="7"/>
      <c r="D5" s="7"/>
      <c r="E5" s="7"/>
      <c r="F5" s="60"/>
    </row>
    <row r="6" spans="1:6" ht="96" customHeight="1" x14ac:dyDescent="0.2">
      <c r="A6" s="703" t="s">
        <v>28</v>
      </c>
      <c r="B6" s="19" t="s">
        <v>62</v>
      </c>
      <c r="C6" s="19" t="s">
        <v>64</v>
      </c>
      <c r="D6" s="19" t="s">
        <v>65</v>
      </c>
      <c r="E6" s="19" t="s">
        <v>73</v>
      </c>
      <c r="F6" s="20" t="s">
        <v>63</v>
      </c>
    </row>
    <row r="7" spans="1:6" ht="13.5" thickBot="1" x14ac:dyDescent="0.25">
      <c r="A7" s="704"/>
      <c r="B7" s="21" t="s">
        <v>17</v>
      </c>
      <c r="C7" s="21" t="s">
        <v>18</v>
      </c>
      <c r="D7" s="22" t="s">
        <v>46</v>
      </c>
      <c r="E7" s="23" t="s">
        <v>27</v>
      </c>
      <c r="F7" s="548" t="s">
        <v>270</v>
      </c>
    </row>
    <row r="8" spans="1:6" s="5" customFormat="1" ht="15" customHeight="1" thickBot="1" x14ac:dyDescent="0.25">
      <c r="A8" s="24" t="s">
        <v>124</v>
      </c>
      <c r="B8" s="25"/>
      <c r="C8" s="25"/>
      <c r="D8" s="25"/>
      <c r="E8" s="26"/>
      <c r="F8" s="26"/>
    </row>
    <row r="9" spans="1:6" ht="15" customHeight="1" x14ac:dyDescent="0.2">
      <c r="A9" s="148" t="s">
        <v>24</v>
      </c>
      <c r="B9" s="1"/>
      <c r="C9" s="1"/>
      <c r="D9" s="27" t="str">
        <f>IF((B9+C9)=0," ",(B9+C9))</f>
        <v xml:space="preserve"> </v>
      </c>
      <c r="E9" s="685"/>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v>3071</v>
      </c>
      <c r="C11" s="2">
        <v>1282</v>
      </c>
      <c r="D11" s="29">
        <f>IF((B11+C11)=0," ",(B11+C11))</f>
        <v>4353</v>
      </c>
      <c r="E11" s="30">
        <v>2148</v>
      </c>
      <c r="F11" s="42">
        <f t="shared" si="0"/>
        <v>2205</v>
      </c>
    </row>
    <row r="12" spans="1:6" ht="15" customHeight="1" x14ac:dyDescent="0.2">
      <c r="A12" s="32" t="s">
        <v>23</v>
      </c>
      <c r="B12" s="2">
        <v>64</v>
      </c>
      <c r="C12" s="2">
        <v>23</v>
      </c>
      <c r="D12" s="29">
        <f>IF((B12+C12)=0," ",(B12+C12))</f>
        <v>87</v>
      </c>
      <c r="E12" s="30">
        <v>74</v>
      </c>
      <c r="F12" s="42">
        <f t="shared" si="0"/>
        <v>13</v>
      </c>
    </row>
    <row r="13" spans="1:6" ht="15" customHeight="1" thickBot="1" x14ac:dyDescent="0.25">
      <c r="A13" s="33" t="s">
        <v>57</v>
      </c>
      <c r="B13" s="34">
        <f t="shared" ref="B13:E13" si="1">SUM(B9:B12)</f>
        <v>3135</v>
      </c>
      <c r="C13" s="34">
        <f t="shared" si="1"/>
        <v>1305</v>
      </c>
      <c r="D13" s="34">
        <f t="shared" si="1"/>
        <v>4440</v>
      </c>
      <c r="E13" s="34">
        <f t="shared" si="1"/>
        <v>2222</v>
      </c>
      <c r="F13" s="34">
        <f>SUM(F9:F12)</f>
        <v>2218</v>
      </c>
    </row>
    <row r="14" spans="1:6" ht="15" customHeight="1" thickBot="1" x14ac:dyDescent="0.25">
      <c r="A14" s="172" t="s">
        <v>135</v>
      </c>
      <c r="B14" s="171"/>
      <c r="C14" s="44"/>
      <c r="D14" s="38"/>
      <c r="E14" s="44"/>
      <c r="F14" s="44"/>
    </row>
    <row r="15" spans="1:6" ht="15" customHeight="1" x14ac:dyDescent="0.2">
      <c r="A15" s="35" t="s">
        <v>79</v>
      </c>
      <c r="B15" s="1"/>
      <c r="C15" s="1"/>
      <c r="D15" s="36" t="str">
        <f t="shared" ref="D15:D20" si="2">IF((B15+C15)=0," ",(B15+C15))</f>
        <v xml:space="preserve"> </v>
      </c>
      <c r="E15" s="686"/>
      <c r="F15" s="28" t="str">
        <f t="shared" ref="F15:F20" si="3">IF((B15+C15-E15)=0," ",(B15+C15-E15))</f>
        <v xml:space="preserve"> </v>
      </c>
    </row>
    <row r="16" spans="1:6" ht="15" customHeight="1" x14ac:dyDescent="0.2">
      <c r="A16" s="37" t="s">
        <v>80</v>
      </c>
      <c r="B16" s="2"/>
      <c r="C16" s="2"/>
      <c r="D16" s="29" t="str">
        <f t="shared" si="2"/>
        <v xml:space="preserve"> </v>
      </c>
      <c r="E16" s="43"/>
      <c r="F16" s="42" t="str">
        <f t="shared" si="3"/>
        <v xml:space="preserve"> </v>
      </c>
    </row>
    <row r="17" spans="1:6" ht="15" customHeight="1" x14ac:dyDescent="0.2">
      <c r="A17" s="40" t="s">
        <v>81</v>
      </c>
      <c r="B17" s="41"/>
      <c r="C17" s="41"/>
      <c r="D17" s="29" t="str">
        <f t="shared" si="2"/>
        <v xml:space="preserve"> </v>
      </c>
      <c r="E17" s="43"/>
      <c r="F17" s="42" t="str">
        <f t="shared" si="3"/>
        <v xml:space="preserve"> </v>
      </c>
    </row>
    <row r="18" spans="1:6" s="5" customFormat="1" ht="15" customHeight="1" x14ac:dyDescent="0.2">
      <c r="A18" s="40" t="s">
        <v>82</v>
      </c>
      <c r="B18" s="41"/>
      <c r="C18" s="41"/>
      <c r="D18" s="29" t="str">
        <f t="shared" si="2"/>
        <v xml:space="preserve"> </v>
      </c>
      <c r="E18" s="43"/>
      <c r="F18" s="42" t="str">
        <f t="shared" si="3"/>
        <v xml:space="preserve"> </v>
      </c>
    </row>
    <row r="19" spans="1:6" ht="15" customHeight="1" x14ac:dyDescent="0.2">
      <c r="A19" s="40" t="s">
        <v>83</v>
      </c>
      <c r="B19" s="2"/>
      <c r="C19" s="2"/>
      <c r="D19" s="29" t="str">
        <f t="shared" si="2"/>
        <v xml:space="preserve"> </v>
      </c>
      <c r="E19" s="43"/>
      <c r="F19" s="42" t="str">
        <f t="shared" si="3"/>
        <v xml:space="preserve"> </v>
      </c>
    </row>
    <row r="20" spans="1:6" ht="15" customHeight="1" x14ac:dyDescent="0.2">
      <c r="A20" s="40" t="s">
        <v>90</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84</v>
      </c>
      <c r="B23" s="1">
        <v>29</v>
      </c>
      <c r="C23" s="1">
        <v>2720</v>
      </c>
      <c r="D23" s="27">
        <f>IF((B23+C23)=0," ",(B23+C23))</f>
        <v>2749</v>
      </c>
      <c r="E23" s="1">
        <v>2540</v>
      </c>
      <c r="F23" s="28">
        <f t="shared" ref="F23:F27" si="5">IF((B23+C23-E23)=0," ",(B23+C23-E23))</f>
        <v>209</v>
      </c>
    </row>
    <row r="24" spans="1:6" ht="15" customHeight="1" x14ac:dyDescent="0.2">
      <c r="A24" s="40" t="s">
        <v>85</v>
      </c>
      <c r="B24" s="2"/>
      <c r="C24" s="47">
        <v>9297</v>
      </c>
      <c r="D24" s="29">
        <f>IF((B24+C24)=0," ",(B24+C24))</f>
        <v>9297</v>
      </c>
      <c r="E24" s="2">
        <v>9297</v>
      </c>
      <c r="F24" s="42" t="str">
        <f t="shared" si="5"/>
        <v xml:space="preserve"> </v>
      </c>
    </row>
    <row r="25" spans="1:6" ht="15" customHeight="1" x14ac:dyDescent="0.2">
      <c r="A25" s="40" t="s">
        <v>86</v>
      </c>
      <c r="B25" s="2"/>
      <c r="C25" s="47">
        <v>1699</v>
      </c>
      <c r="D25" s="29">
        <f>IF((B25+C25)=0," ",(B25+C25))</f>
        <v>1699</v>
      </c>
      <c r="E25" s="687">
        <v>1699</v>
      </c>
      <c r="F25" s="42" t="str">
        <f t="shared" si="5"/>
        <v xml:space="preserve"> </v>
      </c>
    </row>
    <row r="26" spans="1:6" ht="15" customHeight="1" x14ac:dyDescent="0.2">
      <c r="A26" s="40" t="s">
        <v>87</v>
      </c>
      <c r="B26" s="2"/>
      <c r="C26" s="2">
        <v>74</v>
      </c>
      <c r="D26" s="29">
        <f>IF((B26+C26)=0," ",(B26+C26))</f>
        <v>74</v>
      </c>
      <c r="E26" s="41">
        <v>70</v>
      </c>
      <c r="F26" s="42">
        <f t="shared" si="5"/>
        <v>4</v>
      </c>
    </row>
    <row r="27" spans="1:6" ht="15" customHeight="1" x14ac:dyDescent="0.2">
      <c r="A27" s="40" t="s">
        <v>90</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29</v>
      </c>
      <c r="C28" s="34">
        <f t="shared" si="6"/>
        <v>13790</v>
      </c>
      <c r="D28" s="34">
        <f t="shared" si="6"/>
        <v>13819</v>
      </c>
      <c r="E28" s="34">
        <f t="shared" si="6"/>
        <v>13606</v>
      </c>
      <c r="F28" s="66">
        <f>SUM(F23:F27)</f>
        <v>213</v>
      </c>
    </row>
    <row r="29" spans="1:6" ht="3" customHeight="1" thickBot="1" x14ac:dyDescent="0.25">
      <c r="A29" s="173"/>
      <c r="B29" s="15"/>
      <c r="C29" s="15"/>
      <c r="D29" s="15"/>
      <c r="E29" s="15"/>
      <c r="F29" s="15"/>
    </row>
    <row r="30" spans="1:6" ht="15" customHeight="1" thickBot="1" x14ac:dyDescent="0.25">
      <c r="A30" s="174" t="s">
        <v>136</v>
      </c>
      <c r="B30" s="688"/>
      <c r="C30" s="688"/>
      <c r="D30" s="175">
        <f>B30+C30</f>
        <v>0</v>
      </c>
      <c r="E30" s="688"/>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3164</v>
      </c>
      <c r="C32" s="50">
        <f t="shared" si="7"/>
        <v>15095</v>
      </c>
      <c r="D32" s="50">
        <f t="shared" si="7"/>
        <v>18259</v>
      </c>
      <c r="E32" s="50">
        <f t="shared" si="7"/>
        <v>15828</v>
      </c>
      <c r="F32" s="50">
        <f>F13+F21+F28+F30</f>
        <v>2431</v>
      </c>
    </row>
    <row r="33" spans="1:6" ht="15" customHeight="1" x14ac:dyDescent="0.2">
      <c r="A33" s="5"/>
    </row>
    <row r="34" spans="1:6" ht="83.25" customHeight="1" x14ac:dyDescent="0.2">
      <c r="A34" s="706" t="s">
        <v>306</v>
      </c>
      <c r="B34" s="706"/>
      <c r="C34" s="707"/>
      <c r="D34" s="708" t="s">
        <v>319</v>
      </c>
      <c r="E34" s="709"/>
      <c r="F34" s="709"/>
    </row>
    <row r="35" spans="1:6" ht="28.5" customHeight="1" x14ac:dyDescent="0.2">
      <c r="A35" s="706"/>
      <c r="B35" s="706"/>
      <c r="C35" s="707"/>
      <c r="D35" s="710"/>
      <c r="E35" s="711"/>
      <c r="F35" s="712"/>
    </row>
    <row r="36" spans="1:6" ht="100.5" customHeight="1" x14ac:dyDescent="0.2">
      <c r="A36" s="706" t="s">
        <v>320</v>
      </c>
      <c r="B36" s="706"/>
      <c r="C36" s="707"/>
      <c r="D36" s="713"/>
      <c r="E36" s="714"/>
      <c r="F36" s="715"/>
    </row>
  </sheetData>
  <sheetProtection password="CCF6"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F10" sqref="F10"/>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126</v>
      </c>
      <c r="B1" s="195" t="str">
        <f>'Tabela I'!C1</f>
        <v>Bugojno</v>
      </c>
      <c r="C1" s="13"/>
      <c r="D1" s="13"/>
      <c r="E1" s="13"/>
      <c r="F1" s="67"/>
      <c r="G1" s="7"/>
      <c r="H1" s="7"/>
    </row>
    <row r="2" spans="1:8" ht="18" customHeight="1" x14ac:dyDescent="0.25">
      <c r="A2" s="68" t="s">
        <v>66</v>
      </c>
      <c r="B2" s="52" t="str">
        <f>'Tabela I'!C2</f>
        <v>1.1.2022.- 31.12.2022.</v>
      </c>
      <c r="C2" s="69"/>
      <c r="D2" s="13"/>
      <c r="E2" s="13"/>
      <c r="F2" s="6"/>
      <c r="G2" s="7"/>
      <c r="H2" s="7"/>
    </row>
    <row r="3" spans="1:8" ht="21" customHeight="1" thickBot="1" x14ac:dyDescent="0.3">
      <c r="A3" s="8" t="s">
        <v>125</v>
      </c>
      <c r="B3" s="7"/>
      <c r="C3" s="7"/>
      <c r="D3" s="7"/>
      <c r="E3" s="7"/>
      <c r="F3" s="7"/>
      <c r="G3" s="7"/>
      <c r="H3" s="7"/>
    </row>
    <row r="4" spans="1:8" ht="66.75" customHeight="1" x14ac:dyDescent="0.2">
      <c r="A4" s="716" t="s">
        <v>56</v>
      </c>
      <c r="B4" s="19" t="s">
        <v>62</v>
      </c>
      <c r="C4" s="19" t="s">
        <v>64</v>
      </c>
      <c r="D4" s="19" t="s">
        <v>65</v>
      </c>
      <c r="E4" s="19" t="s">
        <v>73</v>
      </c>
      <c r="F4" s="20" t="s">
        <v>63</v>
      </c>
      <c r="G4" s="7"/>
    </row>
    <row r="5" spans="1:8" ht="13.5" thickBot="1" x14ac:dyDescent="0.25">
      <c r="A5" s="717"/>
      <c r="B5" s="187" t="s">
        <v>17</v>
      </c>
      <c r="C5" s="21" t="s">
        <v>18</v>
      </c>
      <c r="D5" s="22" t="s">
        <v>46</v>
      </c>
      <c r="E5" s="23" t="s">
        <v>27</v>
      </c>
      <c r="F5" s="548" t="s">
        <v>270</v>
      </c>
      <c r="G5" s="7"/>
    </row>
    <row r="6" spans="1:8" s="5" customFormat="1" ht="15.75" customHeight="1" thickBot="1" x14ac:dyDescent="0.25">
      <c r="A6" s="24" t="s">
        <v>39</v>
      </c>
      <c r="B6" s="25"/>
      <c r="C6" s="25"/>
      <c r="D6" s="25"/>
      <c r="E6" s="25"/>
      <c r="F6" s="25"/>
      <c r="G6" s="6"/>
    </row>
    <row r="7" spans="1:8" ht="20.100000000000001" customHeight="1" x14ac:dyDescent="0.2">
      <c r="A7" s="70" t="s">
        <v>13</v>
      </c>
      <c r="B7" s="1">
        <v>29</v>
      </c>
      <c r="C7" s="1">
        <v>2720</v>
      </c>
      <c r="D7" s="27">
        <f>IF(B7+C7=0," ",(B7+C7))</f>
        <v>2749</v>
      </c>
      <c r="E7" s="1">
        <v>2540</v>
      </c>
      <c r="F7" s="28">
        <f>IF((B7+C7-E7)=0," ",(B7+C7-E7))</f>
        <v>209</v>
      </c>
      <c r="G7" s="7"/>
    </row>
    <row r="8" spans="1:8" ht="20.100000000000001" customHeight="1" x14ac:dyDescent="0.2">
      <c r="A8" s="71" t="s">
        <v>14</v>
      </c>
      <c r="B8" s="2"/>
      <c r="C8" s="2">
        <v>9297</v>
      </c>
      <c r="D8" s="29">
        <f>IF(B8+C8=0," ",(B8+C8))</f>
        <v>9297</v>
      </c>
      <c r="E8" s="2">
        <v>9297</v>
      </c>
      <c r="F8" s="31" t="str">
        <f>IF((B8+C8-E8)=0," ",(B8+C8-E8))</f>
        <v xml:space="preserve"> </v>
      </c>
      <c r="G8" s="7"/>
    </row>
    <row r="9" spans="1:8" ht="20.100000000000001" customHeight="1" x14ac:dyDescent="0.2">
      <c r="A9" s="71" t="s">
        <v>15</v>
      </c>
      <c r="B9" s="2"/>
      <c r="C9" s="2">
        <v>74</v>
      </c>
      <c r="D9" s="29">
        <f>IF(B9+C9=0," ",(B9+C9))</f>
        <v>74</v>
      </c>
      <c r="E9" s="2">
        <v>70</v>
      </c>
      <c r="F9" s="31">
        <f>IF((B9+C9-E9)=0," ",(B9+C9-E9))</f>
        <v>4</v>
      </c>
      <c r="G9" s="7"/>
    </row>
    <row r="10" spans="1:8" ht="20.100000000000001" customHeight="1" x14ac:dyDescent="0.2">
      <c r="A10" s="71" t="s">
        <v>16</v>
      </c>
      <c r="B10" s="2"/>
      <c r="C10" s="2">
        <v>1699</v>
      </c>
      <c r="D10" s="29">
        <f>IF(B10+C10=0," ",(B10+C10))</f>
        <v>1699</v>
      </c>
      <c r="E10" s="2">
        <v>1699</v>
      </c>
      <c r="F10" s="31" t="str">
        <f>IF((B10+C10-E10)=0," ",(B10+C10-E10))</f>
        <v xml:space="preserve"> </v>
      </c>
      <c r="G10" s="7"/>
    </row>
    <row r="11" spans="1:8" ht="20.100000000000001" customHeight="1" thickBot="1" x14ac:dyDescent="0.25">
      <c r="A11" s="72" t="s">
        <v>57</v>
      </c>
      <c r="B11" s="573">
        <f>(B7+B8+B9+B10)</f>
        <v>29</v>
      </c>
      <c r="C11" s="573">
        <f>(C7+C8+C9+C10)</f>
        <v>13790</v>
      </c>
      <c r="D11" s="573">
        <f>SUM(B7:C10)</f>
        <v>13819</v>
      </c>
      <c r="E11" s="573">
        <f>(E7+E8+E9+E10)</f>
        <v>13606</v>
      </c>
      <c r="F11" s="572">
        <f>(SUM(B7:C10)-SUM(E7:E10))</f>
        <v>213</v>
      </c>
      <c r="G11" s="7"/>
    </row>
    <row r="12" spans="1:8" x14ac:dyDescent="0.2">
      <c r="A12" s="73"/>
    </row>
  </sheetData>
  <sheetProtection password="CCF6" sheet="1" objects="1" scenarios="1"/>
  <mergeCells count="1">
    <mergeCell ref="A4:A5"/>
  </mergeCells>
  <phoneticPr fontId="9" type="noConversion"/>
  <conditionalFormatting sqref="E7">
    <cfRule type="cellIs" dxfId="112" priority="7" stopIfTrue="1" operator="greaterThan">
      <formula>$D$7</formula>
    </cfRule>
  </conditionalFormatting>
  <conditionalFormatting sqref="E8">
    <cfRule type="cellIs" dxfId="111" priority="8" stopIfTrue="1" operator="greaterThan">
      <formula>$D$8</formula>
    </cfRule>
  </conditionalFormatting>
  <conditionalFormatting sqref="E9">
    <cfRule type="cellIs" dxfId="110" priority="9" stopIfTrue="1" operator="greaterThan">
      <formula>$D$9</formula>
    </cfRule>
  </conditionalFormatting>
  <conditionalFormatting sqref="E10">
    <cfRule type="cellIs" dxfId="109"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view="pageBreakPreview" zoomScale="80" zoomScaleNormal="100" zoomScaleSheetLayoutView="80" workbookViewId="0">
      <pane ySplit="7" topLeftCell="A8" activePane="bottomLeft" state="frozen"/>
      <selection activeCell="P20" sqref="P20"/>
      <selection pane="bottomLeft" activeCell="C17" sqref="C17"/>
    </sheetView>
  </sheetViews>
  <sheetFormatPr defaultRowHeight="15" x14ac:dyDescent="0.25"/>
  <cols>
    <col min="1" max="1" width="6.28515625" style="278" customWidth="1"/>
    <col min="2" max="2" width="18.42578125" style="281" customWidth="1"/>
    <col min="3" max="3" width="11" style="281" customWidth="1"/>
    <col min="4" max="4" width="20.42578125" style="281" customWidth="1"/>
    <col min="5" max="5" width="22" style="282" customWidth="1"/>
    <col min="6" max="6" width="7.140625" style="282" hidden="1" customWidth="1"/>
    <col min="7" max="7" width="21.7109375" style="278" customWidth="1"/>
    <col min="8" max="8" width="11.42578125" style="279" customWidth="1"/>
    <col min="9" max="9" width="11" style="279" customWidth="1"/>
    <col min="10" max="10" width="14.140625" style="280" customWidth="1"/>
    <col min="11" max="11" width="13" style="278" customWidth="1"/>
    <col min="12" max="12" width="16.140625" style="278" customWidth="1"/>
    <col min="13" max="13" width="13.5703125" style="278" customWidth="1"/>
    <col min="14" max="14" width="14.42578125" style="278" customWidth="1"/>
    <col min="15" max="15" width="14.7109375" style="278" customWidth="1"/>
    <col min="16" max="16" width="15.5703125" style="278" customWidth="1"/>
    <col min="17" max="17" width="10.42578125" style="278" customWidth="1"/>
    <col min="18" max="18" width="10.7109375" style="278" customWidth="1"/>
    <col min="19" max="20" width="15.5703125" style="278" customWidth="1"/>
    <col min="21" max="21" width="12.28515625" style="278" customWidth="1"/>
    <col min="22" max="22" width="12.85546875" style="278" customWidth="1"/>
    <col min="23" max="23" width="7.42578125" style="278" hidden="1" customWidth="1"/>
    <col min="24" max="24" width="6.85546875" style="278" hidden="1" customWidth="1"/>
    <col min="25" max="26" width="6.140625" style="278" hidden="1" customWidth="1"/>
    <col min="27" max="30" width="9.140625" style="278" hidden="1" customWidth="1"/>
    <col min="31" max="31" width="9.140625" style="278" customWidth="1"/>
    <col min="32" max="16384" width="9.140625" style="278"/>
  </cols>
  <sheetData>
    <row r="1" spans="1:31" s="205" customFormat="1" ht="21" customHeight="1" x14ac:dyDescent="0.25">
      <c r="A1" s="204" t="str">
        <f>'Tabela I'!A1</f>
        <v>Općinski/Osnovni sud:</v>
      </c>
      <c r="C1" s="380"/>
      <c r="D1" s="284" t="str">
        <f>'Tabela I'!C1</f>
        <v>Bugojno</v>
      </c>
      <c r="E1" s="206"/>
      <c r="F1" s="207"/>
      <c r="G1" s="742"/>
      <c r="H1" s="742"/>
      <c r="I1" s="742"/>
      <c r="J1" s="742"/>
      <c r="K1" s="660"/>
      <c r="L1" s="661"/>
      <c r="M1" s="742"/>
      <c r="N1" s="742"/>
      <c r="O1" s="662"/>
      <c r="V1" s="211"/>
    </row>
    <row r="2" spans="1:31" s="205" customFormat="1" ht="18" customHeight="1" x14ac:dyDescent="0.25">
      <c r="A2" s="212" t="s">
        <v>66</v>
      </c>
      <c r="C2" s="213" t="s">
        <v>307</v>
      </c>
      <c r="E2" s="206"/>
      <c r="F2" s="214"/>
      <c r="G2" s="208"/>
      <c r="H2" s="209"/>
      <c r="I2" s="210"/>
    </row>
    <row r="3" spans="1:31" s="205" customFormat="1" ht="21" customHeight="1" x14ac:dyDescent="0.25">
      <c r="A3" s="577" t="s">
        <v>276</v>
      </c>
      <c r="B3" s="208"/>
      <c r="C3" s="215"/>
      <c r="D3" s="215"/>
      <c r="E3" s="215"/>
      <c r="F3" s="208"/>
      <c r="G3" s="208"/>
      <c r="H3" s="209"/>
      <c r="I3" s="210"/>
    </row>
    <row r="4" spans="1:31" s="205" customFormat="1" ht="6.75" customHeight="1" thickBot="1" x14ac:dyDescent="0.25">
      <c r="A4" s="536"/>
      <c r="B4" s="208"/>
      <c r="C4" s="215"/>
      <c r="D4" s="215"/>
      <c r="E4" s="215"/>
      <c r="F4" s="208"/>
      <c r="G4" s="208"/>
      <c r="H4" s="209"/>
      <c r="I4" s="210"/>
    </row>
    <row r="5" spans="1:31" s="219" customFormat="1" ht="83.25" customHeight="1" x14ac:dyDescent="0.25">
      <c r="A5" s="753" t="s">
        <v>149</v>
      </c>
      <c r="B5" s="755" t="s">
        <v>259</v>
      </c>
      <c r="C5" s="734" t="s">
        <v>160</v>
      </c>
      <c r="D5" s="734" t="s">
        <v>161</v>
      </c>
      <c r="E5" s="734" t="s">
        <v>151</v>
      </c>
      <c r="F5" s="734"/>
      <c r="G5" s="734" t="s">
        <v>260</v>
      </c>
      <c r="H5" s="757" t="s">
        <v>241</v>
      </c>
      <c r="I5" s="757"/>
      <c r="J5" s="734" t="s">
        <v>261</v>
      </c>
      <c r="K5" s="734" t="s">
        <v>290</v>
      </c>
      <c r="L5" s="734" t="s">
        <v>278</v>
      </c>
      <c r="M5" s="734" t="s">
        <v>265</v>
      </c>
      <c r="N5" s="734" t="s">
        <v>267</v>
      </c>
      <c r="O5" s="734" t="s">
        <v>308</v>
      </c>
      <c r="P5" s="734" t="s">
        <v>309</v>
      </c>
      <c r="Q5" s="732" t="s">
        <v>268</v>
      </c>
      <c r="R5" s="732"/>
      <c r="S5" s="732"/>
      <c r="T5" s="732"/>
      <c r="U5" s="732"/>
      <c r="V5" s="743" t="s">
        <v>162</v>
      </c>
      <c r="W5" s="216" t="s">
        <v>158</v>
      </c>
      <c r="X5" s="216" t="s">
        <v>159</v>
      </c>
      <c r="Y5" s="216" t="s">
        <v>163</v>
      </c>
      <c r="Z5" s="217" t="s">
        <v>164</v>
      </c>
      <c r="AA5" s="218"/>
      <c r="AB5" s="218"/>
      <c r="AC5" s="218"/>
      <c r="AD5" s="218"/>
    </row>
    <row r="6" spans="1:31" s="219" customFormat="1" ht="74.25" customHeight="1" x14ac:dyDescent="0.25">
      <c r="A6" s="754"/>
      <c r="B6" s="756"/>
      <c r="C6" s="735"/>
      <c r="D6" s="735"/>
      <c r="E6" s="735"/>
      <c r="F6" s="735"/>
      <c r="G6" s="735"/>
      <c r="H6" s="220" t="s">
        <v>165</v>
      </c>
      <c r="I6" s="220" t="s">
        <v>166</v>
      </c>
      <c r="J6" s="735"/>
      <c r="K6" s="735"/>
      <c r="L6" s="735"/>
      <c r="M6" s="735"/>
      <c r="N6" s="735"/>
      <c r="O6" s="735"/>
      <c r="P6" s="735"/>
      <c r="Q6" s="565" t="s">
        <v>184</v>
      </c>
      <c r="R6" s="565" t="s">
        <v>185</v>
      </c>
      <c r="S6" s="565" t="s">
        <v>186</v>
      </c>
      <c r="T6" s="565" t="s">
        <v>187</v>
      </c>
      <c r="U6" s="565" t="s">
        <v>188</v>
      </c>
      <c r="V6" s="744"/>
      <c r="W6" s="216"/>
      <c r="X6" s="216"/>
      <c r="Y6" s="216"/>
      <c r="Z6" s="217"/>
      <c r="AA6" s="218"/>
      <c r="AB6" s="218"/>
      <c r="AC6" s="218"/>
      <c r="AD6" s="218"/>
    </row>
    <row r="7" spans="1:31" s="228" customFormat="1" ht="13.5" customHeight="1" x14ac:dyDescent="0.25">
      <c r="A7" s="604" t="s">
        <v>17</v>
      </c>
      <c r="B7" s="221" t="s">
        <v>18</v>
      </c>
      <c r="C7" s="221" t="s">
        <v>19</v>
      </c>
      <c r="D7" s="221" t="s">
        <v>27</v>
      </c>
      <c r="E7" s="221" t="s">
        <v>43</v>
      </c>
      <c r="F7" s="221"/>
      <c r="G7" s="221" t="s">
        <v>45</v>
      </c>
      <c r="H7" s="221" t="s">
        <v>54</v>
      </c>
      <c r="I7" s="221" t="s">
        <v>145</v>
      </c>
      <c r="J7" s="221" t="s">
        <v>129</v>
      </c>
      <c r="K7" s="221" t="s">
        <v>130</v>
      </c>
      <c r="L7" s="221" t="s">
        <v>131</v>
      </c>
      <c r="M7" s="221" t="s">
        <v>152</v>
      </c>
      <c r="N7" s="221" t="s">
        <v>153</v>
      </c>
      <c r="O7" s="221" t="s">
        <v>154</v>
      </c>
      <c r="P7" s="222" t="s">
        <v>155</v>
      </c>
      <c r="Q7" s="223" t="s">
        <v>156</v>
      </c>
      <c r="R7" s="224" t="s">
        <v>157</v>
      </c>
      <c r="S7" s="224" t="s">
        <v>189</v>
      </c>
      <c r="T7" s="224" t="s">
        <v>190</v>
      </c>
      <c r="U7" s="222" t="s">
        <v>191</v>
      </c>
      <c r="V7" s="225" t="s">
        <v>192</v>
      </c>
      <c r="W7" s="196">
        <v>1</v>
      </c>
      <c r="X7" s="196">
        <v>0.9</v>
      </c>
      <c r="Y7" s="196">
        <v>0.8</v>
      </c>
      <c r="Z7" s="196">
        <v>0.5</v>
      </c>
      <c r="AA7" s="196">
        <v>0.25</v>
      </c>
      <c r="AB7" s="226" t="s">
        <v>167</v>
      </c>
      <c r="AC7" s="227"/>
      <c r="AD7" s="227"/>
      <c r="AE7" s="227"/>
    </row>
    <row r="8" spans="1:31" s="238" customFormat="1" x14ac:dyDescent="0.25">
      <c r="A8" s="745">
        <v>1</v>
      </c>
      <c r="B8" s="747" t="s">
        <v>325</v>
      </c>
      <c r="C8" s="749" t="s">
        <v>168</v>
      </c>
      <c r="D8" s="751"/>
      <c r="E8" s="220" t="s">
        <v>169</v>
      </c>
      <c r="F8" s="229"/>
      <c r="G8" s="230">
        <v>0.3</v>
      </c>
      <c r="H8" s="285" t="s">
        <v>343</v>
      </c>
      <c r="I8" s="285" t="s">
        <v>344</v>
      </c>
      <c r="J8" s="232">
        <v>260</v>
      </c>
      <c r="K8" s="233">
        <v>1</v>
      </c>
      <c r="L8" s="234">
        <v>0.3856</v>
      </c>
      <c r="M8" s="234"/>
      <c r="N8" s="234"/>
      <c r="O8" s="197">
        <f t="shared" ref="O8:O10" si="0">IF(G8="","",IF(G8="Ne treba raditi na predm.",1+SUM(L8:N8),(SUM(L8:N8)/G8)))</f>
        <v>1.2853333333333334</v>
      </c>
      <c r="P8" s="235">
        <f>IF(K8&gt;0,IF(G8="Ne treba raditi na predm.",O8,O8*(J8/(J8-K8))),O8)</f>
        <v>1.2902960102960104</v>
      </c>
      <c r="Q8" s="381"/>
      <c r="R8" s="382"/>
      <c r="S8" s="382"/>
      <c r="T8" s="382"/>
      <c r="U8" s="236" t="str">
        <f>IF(Q8="","",R8/(Q8-S8))</f>
        <v/>
      </c>
      <c r="V8" s="237">
        <f>IF(P8="","",IF(C8="Ne","",IF(G8="Ne treba raditi na predm.","",IF(P8&gt;1,20,IF(U8="",IF(P8&gt;0.95,18,IF(P8&gt;0.9,15,IF(P8&gt;0.85,13,IF(P8&gt;0.8,10,IF(P8&gt;0.75,8,IF(P8&gt;0.7,5,IF(P8&gt;0.5,3,0))))))),IF(U8=1,20,IF(U8&gt;0.95,18,IF(U8&gt;0.9,15,IF(U8&gt;0.85,13,IF(U8&gt;0.8,10,IF(U8&gt;0.75,8,IF(U8&gt;0.7,5,IF(U8&gt;0.5,3,0)))))))))))))</f>
        <v>20</v>
      </c>
      <c r="W8" s="198">
        <v>0.7</v>
      </c>
      <c r="X8" s="198">
        <v>0.5</v>
      </c>
      <c r="Y8" s="198">
        <v>0.4</v>
      </c>
      <c r="Z8" s="198">
        <v>0.3</v>
      </c>
      <c r="AA8" s="226" t="s">
        <v>167</v>
      </c>
      <c r="AB8" s="216"/>
      <c r="AC8" s="218"/>
      <c r="AD8" s="218"/>
      <c r="AE8" s="218"/>
    </row>
    <row r="9" spans="1:31" s="238" customFormat="1" ht="15.75" thickBot="1" x14ac:dyDescent="0.3">
      <c r="A9" s="746"/>
      <c r="B9" s="748"/>
      <c r="C9" s="750"/>
      <c r="D9" s="752"/>
      <c r="E9" s="239" t="s">
        <v>169</v>
      </c>
      <c r="F9" s="240"/>
      <c r="G9" s="241"/>
      <c r="H9" s="286"/>
      <c r="I9" s="286"/>
      <c r="J9" s="242"/>
      <c r="K9" s="243"/>
      <c r="L9" s="244"/>
      <c r="M9" s="244"/>
      <c r="N9" s="245"/>
      <c r="O9" s="199" t="str">
        <f t="shared" si="0"/>
        <v/>
      </c>
      <c r="P9" s="246" t="str">
        <f t="shared" ref="P9:P72" si="1">IF(K9&gt;0,IF(G9="Ne treba raditi na predm.",O9,O9*(J9/(J9-K9))),O9)</f>
        <v/>
      </c>
      <c r="Q9" s="383"/>
      <c r="R9" s="384"/>
      <c r="S9" s="384"/>
      <c r="T9" s="384"/>
      <c r="U9" s="246" t="str">
        <f t="shared" ref="U9:U72" si="2">IF(Q9="","",R9/(Q9-S9))</f>
        <v/>
      </c>
      <c r="V9" s="682" t="str">
        <f>IF(P9="","",IF(C9="Ne","",IF(G9="Ne treba raditi na predm.","",IF(P9&gt;1,20,IF(U9="",IF(P9&gt;0.95,18,IF(P9&gt;0.9,15,IF(P9&gt;0.85,13,IF(P9&gt;0.8,10,IF(P9&gt;0.75,8,IF(P9&gt;0.7,5,IF(P9&gt;0.5,3,0))))))),IF(U9=1,20,IF(U9&gt;0.95,18,IF(U9&gt;0.9,15,IF(U9&gt;0.85,13,IF(U9&gt;0.8,10,IF(U9&gt;0.75,8,IF(U9&gt;0.7,5,IF(U9&gt;0.5,3,0)))))))))))))</f>
        <v/>
      </c>
      <c r="W9" s="198"/>
      <c r="X9" s="198"/>
      <c r="Y9" s="198"/>
      <c r="Z9" s="198"/>
      <c r="AA9" s="226"/>
      <c r="AB9" s="216"/>
      <c r="AC9" s="218"/>
      <c r="AD9" s="218"/>
      <c r="AE9" s="218"/>
    </row>
    <row r="10" spans="1:31" s="216" customFormat="1" ht="15.75" thickTop="1" x14ac:dyDescent="0.2">
      <c r="A10" s="605">
        <v>2</v>
      </c>
      <c r="B10" s="247" t="s">
        <v>326</v>
      </c>
      <c r="C10" s="408" t="s">
        <v>168</v>
      </c>
      <c r="D10" s="248" t="s">
        <v>340</v>
      </c>
      <c r="E10" s="249" t="s">
        <v>163</v>
      </c>
      <c r="F10" s="258" t="str">
        <f t="shared" ref="F10:F12" si="3">IF(E10="Sudija",1,IF(E10="Stručni saradnik",1,""))</f>
        <v/>
      </c>
      <c r="G10" s="250">
        <v>0.9</v>
      </c>
      <c r="H10" s="287" t="s">
        <v>343</v>
      </c>
      <c r="I10" s="287" t="s">
        <v>344</v>
      </c>
      <c r="J10" s="252">
        <v>260</v>
      </c>
      <c r="K10" s="253">
        <v>12</v>
      </c>
      <c r="L10" s="254">
        <v>0.90920000000000001</v>
      </c>
      <c r="M10" s="254"/>
      <c r="N10" s="254"/>
      <c r="O10" s="200">
        <f t="shared" si="0"/>
        <v>1.0102222222222221</v>
      </c>
      <c r="P10" s="235">
        <f t="shared" si="1"/>
        <v>1.0591039426523297</v>
      </c>
      <c r="Q10" s="385"/>
      <c r="R10" s="386"/>
      <c r="S10" s="386"/>
      <c r="T10" s="386"/>
      <c r="U10" s="235" t="str">
        <f t="shared" si="2"/>
        <v/>
      </c>
      <c r="V10" s="255">
        <f>IF(P10="","",IF(C10="Ne","",IF(G10="Ne treba raditi na predm.","",IF(P10&gt;1,40,IF(U10="",IF(P10&gt;0.95,35,IF(P10&gt;0.9,30,IF(P10&gt;0.85,25,IF(P10&gt;0.8,20,IF(P10&gt;0.75,15,IF(P10&gt;0.7,10,IF(P10&gt;0.5,5,0))))))),IF(U10=1,40,IF(U10&gt;0.95,35,IF(U10&gt;0.9,30,IF(U10&gt;0.85,25,IF(U10&gt;0.8,20,IF(U10&gt;0.75,15,IF(U10&gt;0.7,10,IF(U10&gt;0.5,5,0)))))))))))))</f>
        <v>40</v>
      </c>
      <c r="W10" s="216" t="s">
        <v>168</v>
      </c>
      <c r="X10" s="216" t="s">
        <v>170</v>
      </c>
    </row>
    <row r="11" spans="1:31" s="216" customFormat="1" x14ac:dyDescent="0.2">
      <c r="A11" s="606">
        <v>3</v>
      </c>
      <c r="B11" s="256" t="s">
        <v>327</v>
      </c>
      <c r="C11" s="408" t="s">
        <v>168</v>
      </c>
      <c r="D11" s="247" t="s">
        <v>341</v>
      </c>
      <c r="E11" s="249" t="s">
        <v>163</v>
      </c>
      <c r="F11" s="258" t="str">
        <f t="shared" si="3"/>
        <v/>
      </c>
      <c r="G11" s="250">
        <v>0.9</v>
      </c>
      <c r="H11" s="285" t="s">
        <v>343</v>
      </c>
      <c r="I11" s="285" t="s">
        <v>344</v>
      </c>
      <c r="J11" s="232">
        <v>260</v>
      </c>
      <c r="K11" s="253">
        <v>44</v>
      </c>
      <c r="L11" s="254">
        <v>0.74829999999999997</v>
      </c>
      <c r="M11" s="254"/>
      <c r="N11" s="254"/>
      <c r="O11" s="197">
        <f>IF(G11="","",IF(G11="Ne treba raditi na predm.",1+SUM(L11:N11),(SUM(L11:N11)/G11)))</f>
        <v>0.83144444444444443</v>
      </c>
      <c r="P11" s="235">
        <f t="shared" si="1"/>
        <v>1.0008127572016461</v>
      </c>
      <c r="Q11" s="381"/>
      <c r="R11" s="382"/>
      <c r="S11" s="382"/>
      <c r="T11" s="382"/>
      <c r="U11" s="236" t="str">
        <f t="shared" si="2"/>
        <v/>
      </c>
      <c r="V11" s="255">
        <f t="shared" ref="V11:V74" si="4">IF(P11="","",IF(C11="Ne","",IF(G11="Ne treba raditi na predm.","",IF(P11&gt;1,40,IF(U11="",IF(P11&gt;0.95,35,IF(P11&gt;0.9,30,IF(P11&gt;0.85,25,IF(P11&gt;0.8,20,IF(P11&gt;0.75,15,IF(P11&gt;0.7,10,IF(P11&gt;0.5,5,0))))))),IF(U11=1,40,IF(U11&gt;0.95,35,IF(U11&gt;0.9,30,IF(U11&gt;0.85,25,IF(U11&gt;0.8,20,IF(U11&gt;0.75,15,IF(U11&gt;0.7,10,IF(U11&gt;0.5,5,0)))))))))))))</f>
        <v>40</v>
      </c>
    </row>
    <row r="12" spans="1:31" s="216" customFormat="1" x14ac:dyDescent="0.2">
      <c r="A12" s="606">
        <v>4</v>
      </c>
      <c r="B12" s="256" t="s">
        <v>328</v>
      </c>
      <c r="C12" s="408" t="s">
        <v>168</v>
      </c>
      <c r="D12" s="247" t="s">
        <v>342</v>
      </c>
      <c r="E12" s="249" t="s">
        <v>163</v>
      </c>
      <c r="F12" s="258" t="str">
        <f t="shared" si="3"/>
        <v/>
      </c>
      <c r="G12" s="250">
        <v>0.9</v>
      </c>
      <c r="H12" s="285" t="s">
        <v>343</v>
      </c>
      <c r="I12" s="285" t="s">
        <v>344</v>
      </c>
      <c r="J12" s="232">
        <v>260</v>
      </c>
      <c r="K12" s="253">
        <v>1</v>
      </c>
      <c r="L12" s="254">
        <v>0.91339999999999999</v>
      </c>
      <c r="M12" s="254">
        <v>1.54E-2</v>
      </c>
      <c r="N12" s="254"/>
      <c r="O12" s="197">
        <f t="shared" ref="O12:O75" si="5">IF(G12="","",IF(G12="Ne treba raditi na predm.",1+SUM(L12:N12),(SUM(L12:N12)/G12)))</f>
        <v>1.032</v>
      </c>
      <c r="P12" s="235">
        <f t="shared" si="1"/>
        <v>1.035984555984556</v>
      </c>
      <c r="Q12" s="381"/>
      <c r="R12" s="382"/>
      <c r="S12" s="382"/>
      <c r="T12" s="382"/>
      <c r="U12" s="236" t="str">
        <f t="shared" si="2"/>
        <v/>
      </c>
      <c r="V12" s="255">
        <f t="shared" si="4"/>
        <v>40</v>
      </c>
    </row>
    <row r="13" spans="1:31" s="216" customFormat="1" x14ac:dyDescent="0.2">
      <c r="A13" s="606">
        <v>5</v>
      </c>
      <c r="B13" s="256" t="s">
        <v>329</v>
      </c>
      <c r="C13" s="408" t="s">
        <v>168</v>
      </c>
      <c r="D13" s="247" t="s">
        <v>341</v>
      </c>
      <c r="E13" s="249" t="s">
        <v>158</v>
      </c>
      <c r="F13" s="258">
        <f t="shared" ref="F13:F17" si="6">IF(E13="Sudija",1,IF(E13="Stručni saradnik",1,""))</f>
        <v>1</v>
      </c>
      <c r="G13" s="250">
        <v>1</v>
      </c>
      <c r="H13" s="285" t="s">
        <v>343</v>
      </c>
      <c r="I13" s="285" t="s">
        <v>344</v>
      </c>
      <c r="J13" s="232">
        <v>260</v>
      </c>
      <c r="K13" s="253"/>
      <c r="L13" s="254">
        <v>1.0872999999999999</v>
      </c>
      <c r="M13" s="254"/>
      <c r="N13" s="254"/>
      <c r="O13" s="197">
        <f>IF(G13="","",IF(G13="Ne treba raditi na predm.",1+SUM(L13:N13),(SUM(L13:N13)/G13)))</f>
        <v>1.0872999999999999</v>
      </c>
      <c r="P13" s="235">
        <f t="shared" si="1"/>
        <v>1.0872999999999999</v>
      </c>
      <c r="Q13" s="381"/>
      <c r="R13" s="382"/>
      <c r="S13" s="382"/>
      <c r="T13" s="382"/>
      <c r="U13" s="236" t="str">
        <f t="shared" si="2"/>
        <v/>
      </c>
      <c r="V13" s="255">
        <f t="shared" si="4"/>
        <v>40</v>
      </c>
    </row>
    <row r="14" spans="1:31" s="216" customFormat="1" x14ac:dyDescent="0.2">
      <c r="A14" s="606">
        <v>6</v>
      </c>
      <c r="B14" s="256" t="s">
        <v>330</v>
      </c>
      <c r="C14" s="257" t="s">
        <v>168</v>
      </c>
      <c r="D14" s="247" t="s">
        <v>340</v>
      </c>
      <c r="E14" s="249" t="s">
        <v>158</v>
      </c>
      <c r="F14" s="258">
        <f t="shared" si="6"/>
        <v>1</v>
      </c>
      <c r="G14" s="250">
        <v>1</v>
      </c>
      <c r="H14" s="285" t="s">
        <v>343</v>
      </c>
      <c r="I14" s="285" t="s">
        <v>344</v>
      </c>
      <c r="J14" s="232">
        <v>260</v>
      </c>
      <c r="K14" s="253">
        <v>5</v>
      </c>
      <c r="L14" s="254">
        <v>1.0185999999999999</v>
      </c>
      <c r="M14" s="254"/>
      <c r="N14" s="254"/>
      <c r="O14" s="197">
        <f t="shared" si="5"/>
        <v>1.0185999999999999</v>
      </c>
      <c r="P14" s="235">
        <f t="shared" si="1"/>
        <v>1.0385725490196078</v>
      </c>
      <c r="Q14" s="381"/>
      <c r="R14" s="382"/>
      <c r="S14" s="382"/>
      <c r="T14" s="382"/>
      <c r="U14" s="236" t="str">
        <f t="shared" si="2"/>
        <v/>
      </c>
      <c r="V14" s="255">
        <f t="shared" si="4"/>
        <v>40</v>
      </c>
    </row>
    <row r="15" spans="1:31" s="216" customFormat="1" x14ac:dyDescent="0.2">
      <c r="A15" s="606">
        <v>7</v>
      </c>
      <c r="B15" s="256" t="s">
        <v>331</v>
      </c>
      <c r="C15" s="257" t="s">
        <v>168</v>
      </c>
      <c r="D15" s="247" t="s">
        <v>340</v>
      </c>
      <c r="E15" s="249" t="s">
        <v>158</v>
      </c>
      <c r="F15" s="258">
        <f t="shared" si="6"/>
        <v>1</v>
      </c>
      <c r="G15" s="250">
        <v>1</v>
      </c>
      <c r="H15" s="285" t="s">
        <v>343</v>
      </c>
      <c r="I15" s="285" t="s">
        <v>344</v>
      </c>
      <c r="J15" s="232">
        <v>260</v>
      </c>
      <c r="K15" s="253">
        <v>9</v>
      </c>
      <c r="L15" s="254">
        <v>1.1321000000000001</v>
      </c>
      <c r="M15" s="254"/>
      <c r="N15" s="254"/>
      <c r="O15" s="197">
        <f t="shared" si="5"/>
        <v>1.1321000000000001</v>
      </c>
      <c r="P15" s="235">
        <f t="shared" si="1"/>
        <v>1.1726932270916335</v>
      </c>
      <c r="Q15" s="381"/>
      <c r="R15" s="382"/>
      <c r="S15" s="382"/>
      <c r="T15" s="382"/>
      <c r="U15" s="236" t="str">
        <f t="shared" si="2"/>
        <v/>
      </c>
      <c r="V15" s="255">
        <f t="shared" si="4"/>
        <v>40</v>
      </c>
    </row>
    <row r="16" spans="1:31" s="216" customFormat="1" x14ac:dyDescent="0.2">
      <c r="A16" s="606">
        <v>8</v>
      </c>
      <c r="B16" s="256" t="s">
        <v>332</v>
      </c>
      <c r="C16" s="257" t="s">
        <v>170</v>
      </c>
      <c r="D16" s="247" t="s">
        <v>340</v>
      </c>
      <c r="E16" s="249" t="s">
        <v>158</v>
      </c>
      <c r="F16" s="258">
        <f t="shared" si="6"/>
        <v>1</v>
      </c>
      <c r="G16" s="250">
        <v>1</v>
      </c>
      <c r="H16" s="285" t="s">
        <v>343</v>
      </c>
      <c r="I16" s="285" t="s">
        <v>345</v>
      </c>
      <c r="J16" s="232">
        <v>180</v>
      </c>
      <c r="K16" s="253">
        <v>31</v>
      </c>
      <c r="L16" s="254">
        <v>0.74980000000000002</v>
      </c>
      <c r="M16" s="254"/>
      <c r="N16" s="254"/>
      <c r="O16" s="197">
        <f t="shared" si="5"/>
        <v>0.74980000000000002</v>
      </c>
      <c r="P16" s="235">
        <f t="shared" si="1"/>
        <v>0.90579865771812085</v>
      </c>
      <c r="Q16" s="381"/>
      <c r="R16" s="382"/>
      <c r="S16" s="382"/>
      <c r="T16" s="382"/>
      <c r="U16" s="236" t="str">
        <f t="shared" si="2"/>
        <v/>
      </c>
      <c r="V16" s="255" t="str">
        <f t="shared" si="4"/>
        <v/>
      </c>
    </row>
    <row r="17" spans="1:22" s="216" customFormat="1" x14ac:dyDescent="0.2">
      <c r="A17" s="606">
        <v>9</v>
      </c>
      <c r="B17" s="256" t="s">
        <v>333</v>
      </c>
      <c r="C17" s="257" t="s">
        <v>168</v>
      </c>
      <c r="D17" s="247" t="s">
        <v>342</v>
      </c>
      <c r="E17" s="249" t="s">
        <v>158</v>
      </c>
      <c r="F17" s="258">
        <f t="shared" si="6"/>
        <v>1</v>
      </c>
      <c r="G17" s="250">
        <v>1</v>
      </c>
      <c r="H17" s="285" t="s">
        <v>343</v>
      </c>
      <c r="I17" s="285" t="s">
        <v>344</v>
      </c>
      <c r="J17" s="232">
        <v>260</v>
      </c>
      <c r="K17" s="253">
        <v>29</v>
      </c>
      <c r="L17" s="254">
        <v>0.92710000000000004</v>
      </c>
      <c r="M17" s="254">
        <v>1.84E-2</v>
      </c>
      <c r="N17" s="254"/>
      <c r="O17" s="197">
        <f t="shared" si="5"/>
        <v>0.94550000000000001</v>
      </c>
      <c r="P17" s="235">
        <f t="shared" si="1"/>
        <v>1.0641991341991344</v>
      </c>
      <c r="Q17" s="381"/>
      <c r="R17" s="382"/>
      <c r="S17" s="382"/>
      <c r="T17" s="382"/>
      <c r="U17" s="236" t="str">
        <f t="shared" si="2"/>
        <v/>
      </c>
      <c r="V17" s="255">
        <f t="shared" si="4"/>
        <v>40</v>
      </c>
    </row>
    <row r="18" spans="1:22" s="216" customFormat="1" ht="25.5" x14ac:dyDescent="0.2">
      <c r="A18" s="606">
        <v>10</v>
      </c>
      <c r="B18" s="256" t="s">
        <v>334</v>
      </c>
      <c r="C18" s="257" t="s">
        <v>168</v>
      </c>
      <c r="D18" s="247" t="s">
        <v>341</v>
      </c>
      <c r="E18" s="249" t="s">
        <v>158</v>
      </c>
      <c r="F18" s="258">
        <f t="shared" ref="F18:F128" si="7">IF(E18="Sudija",1,IF(E18="Stručni saradnik",1,""))</f>
        <v>1</v>
      </c>
      <c r="G18" s="250">
        <v>1</v>
      </c>
      <c r="H18" s="285" t="s">
        <v>343</v>
      </c>
      <c r="I18" s="285" t="s">
        <v>344</v>
      </c>
      <c r="J18" s="232">
        <v>260</v>
      </c>
      <c r="K18" s="253"/>
      <c r="L18" s="254">
        <v>1.0136000000000001</v>
      </c>
      <c r="M18" s="254"/>
      <c r="N18" s="254"/>
      <c r="O18" s="197">
        <f t="shared" si="5"/>
        <v>1.0136000000000001</v>
      </c>
      <c r="P18" s="235">
        <f t="shared" si="1"/>
        <v>1.0136000000000001</v>
      </c>
      <c r="Q18" s="381"/>
      <c r="R18" s="382"/>
      <c r="S18" s="382"/>
      <c r="T18" s="382"/>
      <c r="U18" s="236" t="str">
        <f t="shared" si="2"/>
        <v/>
      </c>
      <c r="V18" s="255">
        <f t="shared" si="4"/>
        <v>40</v>
      </c>
    </row>
    <row r="19" spans="1:22" s="216" customFormat="1" x14ac:dyDescent="0.2">
      <c r="A19" s="606">
        <v>11</v>
      </c>
      <c r="B19" s="256" t="s">
        <v>335</v>
      </c>
      <c r="C19" s="257" t="s">
        <v>168</v>
      </c>
      <c r="D19" s="247" t="s">
        <v>341</v>
      </c>
      <c r="E19" s="249" t="s">
        <v>158</v>
      </c>
      <c r="F19" s="258">
        <f t="shared" si="7"/>
        <v>1</v>
      </c>
      <c r="G19" s="250">
        <v>1</v>
      </c>
      <c r="H19" s="285" t="s">
        <v>343</v>
      </c>
      <c r="I19" s="285" t="s">
        <v>344</v>
      </c>
      <c r="J19" s="232">
        <v>260</v>
      </c>
      <c r="K19" s="253">
        <v>37</v>
      </c>
      <c r="L19" s="254">
        <v>1.0059</v>
      </c>
      <c r="M19" s="254"/>
      <c r="N19" s="254"/>
      <c r="O19" s="197">
        <f t="shared" si="5"/>
        <v>1.0059</v>
      </c>
      <c r="P19" s="235">
        <f t="shared" si="1"/>
        <v>1.1727982062780269</v>
      </c>
      <c r="Q19" s="381"/>
      <c r="R19" s="382"/>
      <c r="S19" s="382"/>
      <c r="T19" s="382"/>
      <c r="U19" s="236" t="str">
        <f t="shared" si="2"/>
        <v/>
      </c>
      <c r="V19" s="255">
        <f t="shared" si="4"/>
        <v>40</v>
      </c>
    </row>
    <row r="20" spans="1:22" s="216" customFormat="1" x14ac:dyDescent="0.2">
      <c r="A20" s="606">
        <v>12</v>
      </c>
      <c r="B20" s="256" t="s">
        <v>336</v>
      </c>
      <c r="C20" s="257" t="s">
        <v>168</v>
      </c>
      <c r="D20" s="247" t="s">
        <v>342</v>
      </c>
      <c r="E20" s="249" t="s">
        <v>158</v>
      </c>
      <c r="F20" s="258">
        <f t="shared" si="7"/>
        <v>1</v>
      </c>
      <c r="G20" s="250">
        <v>1</v>
      </c>
      <c r="H20" s="285" t="s">
        <v>343</v>
      </c>
      <c r="I20" s="285" t="s">
        <v>344</v>
      </c>
      <c r="J20" s="232">
        <v>260</v>
      </c>
      <c r="K20" s="253"/>
      <c r="L20" s="254">
        <v>1.0015000000000001</v>
      </c>
      <c r="M20" s="254"/>
      <c r="N20" s="254"/>
      <c r="O20" s="197">
        <f t="shared" si="5"/>
        <v>1.0015000000000001</v>
      </c>
      <c r="P20" s="235">
        <f t="shared" si="1"/>
        <v>1.0015000000000001</v>
      </c>
      <c r="Q20" s="381"/>
      <c r="R20" s="382"/>
      <c r="S20" s="382"/>
      <c r="T20" s="382"/>
      <c r="U20" s="236" t="str">
        <f t="shared" si="2"/>
        <v/>
      </c>
      <c r="V20" s="255">
        <f t="shared" si="4"/>
        <v>40</v>
      </c>
    </row>
    <row r="21" spans="1:22" s="216" customFormat="1" x14ac:dyDescent="0.2">
      <c r="A21" s="606">
        <v>13</v>
      </c>
      <c r="B21" s="256" t="s">
        <v>337</v>
      </c>
      <c r="C21" s="257" t="s">
        <v>170</v>
      </c>
      <c r="D21" s="247" t="s">
        <v>342</v>
      </c>
      <c r="E21" s="249" t="s">
        <v>159</v>
      </c>
      <c r="F21" s="258">
        <f t="shared" si="7"/>
        <v>1</v>
      </c>
      <c r="G21" s="250">
        <v>1</v>
      </c>
      <c r="H21" s="285" t="s">
        <v>343</v>
      </c>
      <c r="I21" s="285" t="s">
        <v>344</v>
      </c>
      <c r="J21" s="232">
        <v>260</v>
      </c>
      <c r="K21" s="253">
        <v>19</v>
      </c>
      <c r="L21" s="254">
        <v>0.75509999999999999</v>
      </c>
      <c r="M21" s="254">
        <v>0.22270000000000001</v>
      </c>
      <c r="N21" s="254"/>
      <c r="O21" s="197">
        <f t="shared" si="5"/>
        <v>0.9778</v>
      </c>
      <c r="P21" s="235">
        <f t="shared" si="1"/>
        <v>1.0548879668049791</v>
      </c>
      <c r="Q21" s="381"/>
      <c r="R21" s="382"/>
      <c r="S21" s="382"/>
      <c r="T21" s="382"/>
      <c r="U21" s="236" t="str">
        <f t="shared" si="2"/>
        <v/>
      </c>
      <c r="V21" s="255" t="str">
        <f t="shared" si="4"/>
        <v/>
      </c>
    </row>
    <row r="22" spans="1:22" s="216" customFormat="1" x14ac:dyDescent="0.2">
      <c r="A22" s="606">
        <v>14</v>
      </c>
      <c r="B22" s="256" t="s">
        <v>338</v>
      </c>
      <c r="C22" s="257" t="s">
        <v>170</v>
      </c>
      <c r="D22" s="247" t="s">
        <v>342</v>
      </c>
      <c r="E22" s="249" t="s">
        <v>159</v>
      </c>
      <c r="F22" s="258">
        <f t="shared" si="7"/>
        <v>1</v>
      </c>
      <c r="G22" s="250">
        <v>1</v>
      </c>
      <c r="H22" s="285" t="s">
        <v>343</v>
      </c>
      <c r="I22" s="285" t="s">
        <v>344</v>
      </c>
      <c r="J22" s="232">
        <v>260</v>
      </c>
      <c r="K22" s="253">
        <v>5</v>
      </c>
      <c r="L22" s="254">
        <v>0.61450000000000005</v>
      </c>
      <c r="M22" s="254">
        <v>0.19689999999999999</v>
      </c>
      <c r="N22" s="254"/>
      <c r="O22" s="197">
        <f t="shared" si="5"/>
        <v>0.81140000000000001</v>
      </c>
      <c r="P22" s="235">
        <f t="shared" si="1"/>
        <v>0.82730980392156861</v>
      </c>
      <c r="Q22" s="381"/>
      <c r="R22" s="382"/>
      <c r="S22" s="382"/>
      <c r="T22" s="382"/>
      <c r="U22" s="236" t="str">
        <f t="shared" si="2"/>
        <v/>
      </c>
      <c r="V22" s="255" t="str">
        <f t="shared" si="4"/>
        <v/>
      </c>
    </row>
    <row r="23" spans="1:22" s="216" customFormat="1" x14ac:dyDescent="0.2">
      <c r="A23" s="606">
        <v>15</v>
      </c>
      <c r="B23" s="256" t="s">
        <v>339</v>
      </c>
      <c r="C23" s="257" t="s">
        <v>170</v>
      </c>
      <c r="D23" s="247" t="s">
        <v>342</v>
      </c>
      <c r="E23" s="249" t="s">
        <v>159</v>
      </c>
      <c r="F23" s="258">
        <f t="shared" si="7"/>
        <v>1</v>
      </c>
      <c r="G23" s="250">
        <v>1</v>
      </c>
      <c r="H23" s="285" t="s">
        <v>343</v>
      </c>
      <c r="I23" s="285" t="s">
        <v>344</v>
      </c>
      <c r="J23" s="232">
        <v>260</v>
      </c>
      <c r="K23" s="253">
        <v>6</v>
      </c>
      <c r="L23" s="254">
        <v>0.75080000000000002</v>
      </c>
      <c r="M23" s="254">
        <v>0.21959999999999999</v>
      </c>
      <c r="N23" s="254"/>
      <c r="O23" s="197">
        <f t="shared" si="5"/>
        <v>0.97040000000000004</v>
      </c>
      <c r="P23" s="235">
        <f t="shared" si="1"/>
        <v>0.99332283464566928</v>
      </c>
      <c r="Q23" s="381"/>
      <c r="R23" s="382"/>
      <c r="S23" s="382"/>
      <c r="T23" s="382"/>
      <c r="U23" s="236" t="str">
        <f t="shared" si="2"/>
        <v/>
      </c>
      <c r="V23" s="255" t="str">
        <f t="shared" si="4"/>
        <v/>
      </c>
    </row>
    <row r="24" spans="1:22" s="216" customFormat="1" x14ac:dyDescent="0.2">
      <c r="A24" s="606">
        <v>16</v>
      </c>
      <c r="B24" s="256"/>
      <c r="C24" s="257"/>
      <c r="D24" s="247"/>
      <c r="E24" s="249"/>
      <c r="F24" s="258" t="str">
        <f t="shared" si="7"/>
        <v/>
      </c>
      <c r="G24" s="250"/>
      <c r="H24" s="285"/>
      <c r="I24" s="285"/>
      <c r="J24" s="232">
        <v>260</v>
      </c>
      <c r="K24" s="253"/>
      <c r="L24" s="254"/>
      <c r="M24" s="254"/>
      <c r="N24" s="254"/>
      <c r="O24" s="197" t="str">
        <f t="shared" si="5"/>
        <v/>
      </c>
      <c r="P24" s="235" t="str">
        <f t="shared" si="1"/>
        <v/>
      </c>
      <c r="Q24" s="381"/>
      <c r="R24" s="382"/>
      <c r="S24" s="382"/>
      <c r="T24" s="382"/>
      <c r="U24" s="236" t="str">
        <f t="shared" si="2"/>
        <v/>
      </c>
      <c r="V24" s="255" t="str">
        <f t="shared" si="4"/>
        <v/>
      </c>
    </row>
    <row r="25" spans="1:22" s="216" customFormat="1" x14ac:dyDescent="0.2">
      <c r="A25" s="606">
        <v>17</v>
      </c>
      <c r="B25" s="256"/>
      <c r="C25" s="257"/>
      <c r="D25" s="247"/>
      <c r="E25" s="249"/>
      <c r="F25" s="258" t="str">
        <f t="shared" si="7"/>
        <v/>
      </c>
      <c r="G25" s="250"/>
      <c r="H25" s="285"/>
      <c r="I25" s="285"/>
      <c r="J25" s="232">
        <v>260</v>
      </c>
      <c r="K25" s="253"/>
      <c r="L25" s="254"/>
      <c r="M25" s="254"/>
      <c r="N25" s="254"/>
      <c r="O25" s="197" t="str">
        <f t="shared" si="5"/>
        <v/>
      </c>
      <c r="P25" s="235" t="str">
        <f t="shared" si="1"/>
        <v/>
      </c>
      <c r="Q25" s="381"/>
      <c r="R25" s="382"/>
      <c r="S25" s="382"/>
      <c r="T25" s="382"/>
      <c r="U25" s="236" t="str">
        <f t="shared" si="2"/>
        <v/>
      </c>
      <c r="V25" s="255" t="str">
        <f t="shared" si="4"/>
        <v/>
      </c>
    </row>
    <row r="26" spans="1:22" s="216" customFormat="1" x14ac:dyDescent="0.2">
      <c r="A26" s="606">
        <v>18</v>
      </c>
      <c r="B26" s="256"/>
      <c r="C26" s="257"/>
      <c r="D26" s="247"/>
      <c r="E26" s="249"/>
      <c r="F26" s="258" t="str">
        <f t="shared" si="7"/>
        <v/>
      </c>
      <c r="G26" s="250"/>
      <c r="H26" s="285"/>
      <c r="I26" s="285"/>
      <c r="J26" s="232">
        <v>260</v>
      </c>
      <c r="K26" s="253"/>
      <c r="L26" s="254"/>
      <c r="M26" s="254"/>
      <c r="N26" s="254"/>
      <c r="O26" s="197" t="str">
        <f t="shared" si="5"/>
        <v/>
      </c>
      <c r="P26" s="235" t="str">
        <f t="shared" si="1"/>
        <v/>
      </c>
      <c r="Q26" s="381"/>
      <c r="R26" s="382"/>
      <c r="S26" s="382"/>
      <c r="T26" s="382"/>
      <c r="U26" s="236" t="str">
        <f t="shared" si="2"/>
        <v/>
      </c>
      <c r="V26" s="255" t="str">
        <f t="shared" si="4"/>
        <v/>
      </c>
    </row>
    <row r="27" spans="1:22" s="216" customFormat="1" x14ac:dyDescent="0.2">
      <c r="A27" s="606">
        <v>19</v>
      </c>
      <c r="B27" s="256"/>
      <c r="C27" s="257"/>
      <c r="D27" s="247"/>
      <c r="E27" s="249"/>
      <c r="F27" s="258" t="str">
        <f t="shared" si="7"/>
        <v/>
      </c>
      <c r="G27" s="250"/>
      <c r="H27" s="285"/>
      <c r="I27" s="285"/>
      <c r="J27" s="232">
        <v>260</v>
      </c>
      <c r="K27" s="253"/>
      <c r="L27" s="254"/>
      <c r="M27" s="254"/>
      <c r="N27" s="254"/>
      <c r="O27" s="197" t="str">
        <f t="shared" si="5"/>
        <v/>
      </c>
      <c r="P27" s="235" t="str">
        <f t="shared" si="1"/>
        <v/>
      </c>
      <c r="Q27" s="381"/>
      <c r="R27" s="382"/>
      <c r="S27" s="382"/>
      <c r="T27" s="382"/>
      <c r="U27" s="236" t="str">
        <f t="shared" si="2"/>
        <v/>
      </c>
      <c r="V27" s="255" t="str">
        <f t="shared" si="4"/>
        <v/>
      </c>
    </row>
    <row r="28" spans="1:22" s="216" customFormat="1" x14ac:dyDescent="0.2">
      <c r="A28" s="606">
        <v>20</v>
      </c>
      <c r="B28" s="256"/>
      <c r="C28" s="257"/>
      <c r="D28" s="247"/>
      <c r="E28" s="249"/>
      <c r="F28" s="258" t="str">
        <f t="shared" si="7"/>
        <v/>
      </c>
      <c r="G28" s="250"/>
      <c r="H28" s="285"/>
      <c r="I28" s="285"/>
      <c r="J28" s="232">
        <v>260</v>
      </c>
      <c r="K28" s="253"/>
      <c r="L28" s="254"/>
      <c r="M28" s="254"/>
      <c r="N28" s="254"/>
      <c r="O28" s="197" t="str">
        <f t="shared" si="5"/>
        <v/>
      </c>
      <c r="P28" s="235" t="str">
        <f t="shared" si="1"/>
        <v/>
      </c>
      <c r="Q28" s="381"/>
      <c r="R28" s="382"/>
      <c r="S28" s="382"/>
      <c r="T28" s="382"/>
      <c r="U28" s="236" t="str">
        <f t="shared" si="2"/>
        <v/>
      </c>
      <c r="V28" s="255" t="str">
        <f t="shared" si="4"/>
        <v/>
      </c>
    </row>
    <row r="29" spans="1:22" s="216" customFormat="1" x14ac:dyDescent="0.2">
      <c r="A29" s="606">
        <v>21</v>
      </c>
      <c r="B29" s="256"/>
      <c r="C29" s="257"/>
      <c r="D29" s="247"/>
      <c r="E29" s="249"/>
      <c r="F29" s="258" t="str">
        <f t="shared" si="7"/>
        <v/>
      </c>
      <c r="G29" s="250"/>
      <c r="H29" s="285"/>
      <c r="I29" s="285"/>
      <c r="J29" s="232">
        <v>260</v>
      </c>
      <c r="K29" s="253"/>
      <c r="L29" s="254"/>
      <c r="M29" s="254"/>
      <c r="N29" s="254"/>
      <c r="O29" s="197" t="str">
        <f t="shared" si="5"/>
        <v/>
      </c>
      <c r="P29" s="235" t="str">
        <f t="shared" si="1"/>
        <v/>
      </c>
      <c r="Q29" s="381"/>
      <c r="R29" s="382"/>
      <c r="S29" s="382"/>
      <c r="T29" s="382"/>
      <c r="U29" s="236" t="str">
        <f t="shared" si="2"/>
        <v/>
      </c>
      <c r="V29" s="255" t="str">
        <f t="shared" si="4"/>
        <v/>
      </c>
    </row>
    <row r="30" spans="1:22" s="216" customFormat="1" x14ac:dyDescent="0.2">
      <c r="A30" s="606">
        <v>22</v>
      </c>
      <c r="B30" s="256"/>
      <c r="C30" s="257"/>
      <c r="D30" s="247"/>
      <c r="E30" s="249"/>
      <c r="F30" s="258" t="str">
        <f t="shared" si="7"/>
        <v/>
      </c>
      <c r="G30" s="250"/>
      <c r="H30" s="285"/>
      <c r="I30" s="285"/>
      <c r="J30" s="232">
        <v>260</v>
      </c>
      <c r="K30" s="253"/>
      <c r="L30" s="254"/>
      <c r="M30" s="254"/>
      <c r="N30" s="254"/>
      <c r="O30" s="197" t="str">
        <f t="shared" si="5"/>
        <v/>
      </c>
      <c r="P30" s="235" t="str">
        <f t="shared" si="1"/>
        <v/>
      </c>
      <c r="Q30" s="381"/>
      <c r="R30" s="382"/>
      <c r="S30" s="382"/>
      <c r="T30" s="382"/>
      <c r="U30" s="236" t="str">
        <f t="shared" si="2"/>
        <v/>
      </c>
      <c r="V30" s="255" t="str">
        <f t="shared" si="4"/>
        <v/>
      </c>
    </row>
    <row r="31" spans="1:22" s="216" customFormat="1" x14ac:dyDescent="0.2">
      <c r="A31" s="606">
        <v>23</v>
      </c>
      <c r="B31" s="256"/>
      <c r="C31" s="257"/>
      <c r="D31" s="247"/>
      <c r="E31" s="249"/>
      <c r="F31" s="258" t="str">
        <f t="shared" si="7"/>
        <v/>
      </c>
      <c r="G31" s="250"/>
      <c r="H31" s="285"/>
      <c r="I31" s="285"/>
      <c r="J31" s="232">
        <v>260</v>
      </c>
      <c r="K31" s="253"/>
      <c r="L31" s="254"/>
      <c r="M31" s="254"/>
      <c r="N31" s="254"/>
      <c r="O31" s="197" t="str">
        <f t="shared" si="5"/>
        <v/>
      </c>
      <c r="P31" s="235" t="str">
        <f t="shared" si="1"/>
        <v/>
      </c>
      <c r="Q31" s="381"/>
      <c r="R31" s="382"/>
      <c r="S31" s="382"/>
      <c r="T31" s="382"/>
      <c r="U31" s="236" t="str">
        <f t="shared" si="2"/>
        <v/>
      </c>
      <c r="V31" s="255" t="str">
        <f t="shared" si="4"/>
        <v/>
      </c>
    </row>
    <row r="32" spans="1:22" s="216" customFormat="1" x14ac:dyDescent="0.2">
      <c r="A32" s="606">
        <v>24</v>
      </c>
      <c r="B32" s="256"/>
      <c r="C32" s="257"/>
      <c r="D32" s="247"/>
      <c r="E32" s="249"/>
      <c r="F32" s="258" t="str">
        <f t="shared" si="7"/>
        <v/>
      </c>
      <c r="G32" s="250"/>
      <c r="H32" s="285"/>
      <c r="I32" s="285"/>
      <c r="J32" s="232">
        <v>260</v>
      </c>
      <c r="K32" s="253"/>
      <c r="L32" s="254"/>
      <c r="M32" s="254"/>
      <c r="N32" s="254"/>
      <c r="O32" s="197" t="str">
        <f t="shared" si="5"/>
        <v/>
      </c>
      <c r="P32" s="235" t="str">
        <f t="shared" si="1"/>
        <v/>
      </c>
      <c r="Q32" s="381"/>
      <c r="R32" s="382"/>
      <c r="S32" s="382"/>
      <c r="T32" s="382"/>
      <c r="U32" s="236" t="str">
        <f t="shared" si="2"/>
        <v/>
      </c>
      <c r="V32" s="255" t="str">
        <f t="shared" si="4"/>
        <v/>
      </c>
    </row>
    <row r="33" spans="1:22" s="216" customFormat="1" x14ac:dyDescent="0.2">
      <c r="A33" s="606">
        <v>25</v>
      </c>
      <c r="B33" s="256"/>
      <c r="C33" s="257"/>
      <c r="D33" s="247"/>
      <c r="E33" s="249"/>
      <c r="F33" s="258" t="str">
        <f t="shared" si="7"/>
        <v/>
      </c>
      <c r="G33" s="250"/>
      <c r="H33" s="285"/>
      <c r="I33" s="285"/>
      <c r="J33" s="232">
        <v>260</v>
      </c>
      <c r="K33" s="253"/>
      <c r="L33" s="254"/>
      <c r="M33" s="254"/>
      <c r="N33" s="254"/>
      <c r="O33" s="197" t="str">
        <f t="shared" si="5"/>
        <v/>
      </c>
      <c r="P33" s="235" t="str">
        <f t="shared" si="1"/>
        <v/>
      </c>
      <c r="Q33" s="381"/>
      <c r="R33" s="382"/>
      <c r="S33" s="382"/>
      <c r="T33" s="382"/>
      <c r="U33" s="236" t="str">
        <f t="shared" si="2"/>
        <v/>
      </c>
      <c r="V33" s="255" t="str">
        <f t="shared" si="4"/>
        <v/>
      </c>
    </row>
    <row r="34" spans="1:22" s="216" customFormat="1" x14ac:dyDescent="0.2">
      <c r="A34" s="606">
        <v>26</v>
      </c>
      <c r="B34" s="256"/>
      <c r="C34" s="257"/>
      <c r="D34" s="247"/>
      <c r="E34" s="249"/>
      <c r="F34" s="258" t="str">
        <f t="shared" si="7"/>
        <v/>
      </c>
      <c r="G34" s="250"/>
      <c r="H34" s="285"/>
      <c r="I34" s="285"/>
      <c r="J34" s="232">
        <v>260</v>
      </c>
      <c r="K34" s="253"/>
      <c r="L34" s="254"/>
      <c r="M34" s="254"/>
      <c r="N34" s="254"/>
      <c r="O34" s="197" t="str">
        <f t="shared" si="5"/>
        <v/>
      </c>
      <c r="P34" s="235" t="str">
        <f t="shared" si="1"/>
        <v/>
      </c>
      <c r="Q34" s="381"/>
      <c r="R34" s="382"/>
      <c r="S34" s="382"/>
      <c r="T34" s="382"/>
      <c r="U34" s="236" t="str">
        <f t="shared" si="2"/>
        <v/>
      </c>
      <c r="V34" s="255" t="str">
        <f t="shared" si="4"/>
        <v/>
      </c>
    </row>
    <row r="35" spans="1:22" s="216" customFormat="1" x14ac:dyDescent="0.2">
      <c r="A35" s="606">
        <v>27</v>
      </c>
      <c r="B35" s="256"/>
      <c r="C35" s="257"/>
      <c r="D35" s="247"/>
      <c r="E35" s="249"/>
      <c r="F35" s="258" t="str">
        <f t="shared" si="7"/>
        <v/>
      </c>
      <c r="G35" s="250"/>
      <c r="H35" s="285"/>
      <c r="I35" s="285"/>
      <c r="J35" s="232">
        <v>260</v>
      </c>
      <c r="K35" s="253"/>
      <c r="L35" s="254"/>
      <c r="M35" s="254"/>
      <c r="N35" s="254"/>
      <c r="O35" s="197" t="str">
        <f t="shared" si="5"/>
        <v/>
      </c>
      <c r="P35" s="235" t="str">
        <f t="shared" si="1"/>
        <v/>
      </c>
      <c r="Q35" s="381"/>
      <c r="R35" s="382"/>
      <c r="S35" s="382"/>
      <c r="T35" s="382"/>
      <c r="U35" s="236" t="str">
        <f t="shared" si="2"/>
        <v/>
      </c>
      <c r="V35" s="255" t="str">
        <f t="shared" si="4"/>
        <v/>
      </c>
    </row>
    <row r="36" spans="1:22" s="216" customFormat="1" x14ac:dyDescent="0.2">
      <c r="A36" s="606">
        <v>28</v>
      </c>
      <c r="B36" s="256"/>
      <c r="C36" s="257"/>
      <c r="D36" s="247"/>
      <c r="E36" s="249"/>
      <c r="F36" s="258" t="str">
        <f t="shared" si="7"/>
        <v/>
      </c>
      <c r="G36" s="250"/>
      <c r="H36" s="285"/>
      <c r="I36" s="285"/>
      <c r="J36" s="232">
        <v>260</v>
      </c>
      <c r="K36" s="253"/>
      <c r="L36" s="254"/>
      <c r="M36" s="254"/>
      <c r="N36" s="254"/>
      <c r="O36" s="197" t="str">
        <f t="shared" si="5"/>
        <v/>
      </c>
      <c r="P36" s="235" t="str">
        <f t="shared" si="1"/>
        <v/>
      </c>
      <c r="Q36" s="381"/>
      <c r="R36" s="382"/>
      <c r="S36" s="382"/>
      <c r="T36" s="382"/>
      <c r="U36" s="236" t="str">
        <f t="shared" si="2"/>
        <v/>
      </c>
      <c r="V36" s="255" t="str">
        <f t="shared" si="4"/>
        <v/>
      </c>
    </row>
    <row r="37" spans="1:22" s="216" customFormat="1" x14ac:dyDescent="0.2">
      <c r="A37" s="606">
        <v>29</v>
      </c>
      <c r="B37" s="256"/>
      <c r="C37" s="257"/>
      <c r="D37" s="247"/>
      <c r="E37" s="249"/>
      <c r="F37" s="258" t="str">
        <f t="shared" si="7"/>
        <v/>
      </c>
      <c r="G37" s="250"/>
      <c r="H37" s="285"/>
      <c r="I37" s="285"/>
      <c r="J37" s="232">
        <v>260</v>
      </c>
      <c r="K37" s="253"/>
      <c r="L37" s="254"/>
      <c r="M37" s="254"/>
      <c r="N37" s="254"/>
      <c r="O37" s="197" t="str">
        <f t="shared" si="5"/>
        <v/>
      </c>
      <c r="P37" s="235" t="str">
        <f t="shared" si="1"/>
        <v/>
      </c>
      <c r="Q37" s="381"/>
      <c r="R37" s="382"/>
      <c r="S37" s="382"/>
      <c r="T37" s="382"/>
      <c r="U37" s="236" t="str">
        <f t="shared" si="2"/>
        <v/>
      </c>
      <c r="V37" s="255" t="str">
        <f t="shared" si="4"/>
        <v/>
      </c>
    </row>
    <row r="38" spans="1:22" s="216" customFormat="1" x14ac:dyDescent="0.2">
      <c r="A38" s="606">
        <v>30</v>
      </c>
      <c r="B38" s="256"/>
      <c r="C38" s="257"/>
      <c r="D38" s="247"/>
      <c r="E38" s="249"/>
      <c r="F38" s="258" t="str">
        <f t="shared" si="7"/>
        <v/>
      </c>
      <c r="G38" s="250"/>
      <c r="H38" s="285"/>
      <c r="I38" s="285"/>
      <c r="J38" s="232">
        <v>260</v>
      </c>
      <c r="K38" s="253"/>
      <c r="L38" s="254"/>
      <c r="M38" s="254"/>
      <c r="N38" s="254"/>
      <c r="O38" s="197" t="str">
        <f t="shared" si="5"/>
        <v/>
      </c>
      <c r="P38" s="235" t="str">
        <f t="shared" si="1"/>
        <v/>
      </c>
      <c r="Q38" s="381"/>
      <c r="R38" s="382"/>
      <c r="S38" s="382"/>
      <c r="T38" s="382"/>
      <c r="U38" s="236" t="str">
        <f t="shared" si="2"/>
        <v/>
      </c>
      <c r="V38" s="255" t="str">
        <f t="shared" si="4"/>
        <v/>
      </c>
    </row>
    <row r="39" spans="1:22" s="216" customFormat="1" x14ac:dyDescent="0.2">
      <c r="A39" s="606">
        <v>31</v>
      </c>
      <c r="B39" s="256"/>
      <c r="C39" s="257"/>
      <c r="D39" s="247"/>
      <c r="E39" s="249"/>
      <c r="F39" s="258" t="str">
        <f t="shared" si="7"/>
        <v/>
      </c>
      <c r="G39" s="250"/>
      <c r="H39" s="285"/>
      <c r="I39" s="285"/>
      <c r="J39" s="232">
        <v>260</v>
      </c>
      <c r="K39" s="253"/>
      <c r="L39" s="254"/>
      <c r="M39" s="254"/>
      <c r="N39" s="254"/>
      <c r="O39" s="197" t="str">
        <f t="shared" si="5"/>
        <v/>
      </c>
      <c r="P39" s="235" t="str">
        <f t="shared" si="1"/>
        <v/>
      </c>
      <c r="Q39" s="381"/>
      <c r="R39" s="382"/>
      <c r="S39" s="382"/>
      <c r="T39" s="382"/>
      <c r="U39" s="236" t="str">
        <f t="shared" si="2"/>
        <v/>
      </c>
      <c r="V39" s="255" t="str">
        <f t="shared" si="4"/>
        <v/>
      </c>
    </row>
    <row r="40" spans="1:22" s="216" customFormat="1" x14ac:dyDescent="0.2">
      <c r="A40" s="606">
        <v>32</v>
      </c>
      <c r="B40" s="256"/>
      <c r="C40" s="257"/>
      <c r="D40" s="247"/>
      <c r="E40" s="249"/>
      <c r="F40" s="258" t="str">
        <f t="shared" si="7"/>
        <v/>
      </c>
      <c r="G40" s="250"/>
      <c r="H40" s="285"/>
      <c r="I40" s="285"/>
      <c r="J40" s="232">
        <v>260</v>
      </c>
      <c r="K40" s="253"/>
      <c r="L40" s="254"/>
      <c r="M40" s="254"/>
      <c r="N40" s="254"/>
      <c r="O40" s="197" t="str">
        <f t="shared" si="5"/>
        <v/>
      </c>
      <c r="P40" s="235" t="str">
        <f t="shared" si="1"/>
        <v/>
      </c>
      <c r="Q40" s="381"/>
      <c r="R40" s="382"/>
      <c r="S40" s="382"/>
      <c r="T40" s="382"/>
      <c r="U40" s="236" t="str">
        <f t="shared" si="2"/>
        <v/>
      </c>
      <c r="V40" s="255" t="str">
        <f t="shared" si="4"/>
        <v/>
      </c>
    </row>
    <row r="41" spans="1:22" s="216" customFormat="1" x14ac:dyDescent="0.2">
      <c r="A41" s="606">
        <v>33</v>
      </c>
      <c r="B41" s="256"/>
      <c r="C41" s="257"/>
      <c r="D41" s="247"/>
      <c r="E41" s="249"/>
      <c r="F41" s="258" t="str">
        <f t="shared" si="7"/>
        <v/>
      </c>
      <c r="G41" s="250"/>
      <c r="H41" s="285"/>
      <c r="I41" s="285"/>
      <c r="J41" s="232">
        <v>260</v>
      </c>
      <c r="K41" s="253"/>
      <c r="L41" s="254"/>
      <c r="M41" s="254"/>
      <c r="N41" s="254"/>
      <c r="O41" s="197" t="str">
        <f t="shared" si="5"/>
        <v/>
      </c>
      <c r="P41" s="235" t="str">
        <f t="shared" si="1"/>
        <v/>
      </c>
      <c r="Q41" s="381"/>
      <c r="R41" s="382"/>
      <c r="S41" s="382"/>
      <c r="T41" s="382"/>
      <c r="U41" s="236" t="str">
        <f t="shared" si="2"/>
        <v/>
      </c>
      <c r="V41" s="255" t="str">
        <f t="shared" si="4"/>
        <v/>
      </c>
    </row>
    <row r="42" spans="1:22" s="216" customFormat="1" x14ac:dyDescent="0.2">
      <c r="A42" s="606">
        <v>34</v>
      </c>
      <c r="B42" s="256"/>
      <c r="C42" s="257"/>
      <c r="D42" s="247"/>
      <c r="E42" s="249"/>
      <c r="F42" s="258" t="str">
        <f t="shared" si="7"/>
        <v/>
      </c>
      <c r="G42" s="250"/>
      <c r="H42" s="285"/>
      <c r="I42" s="285"/>
      <c r="J42" s="232">
        <v>260</v>
      </c>
      <c r="K42" s="253"/>
      <c r="L42" s="254"/>
      <c r="M42" s="254"/>
      <c r="N42" s="254"/>
      <c r="O42" s="197" t="str">
        <f t="shared" si="5"/>
        <v/>
      </c>
      <c r="P42" s="235" t="str">
        <f t="shared" si="1"/>
        <v/>
      </c>
      <c r="Q42" s="381"/>
      <c r="R42" s="382"/>
      <c r="S42" s="382"/>
      <c r="T42" s="382"/>
      <c r="U42" s="236" t="str">
        <f t="shared" si="2"/>
        <v/>
      </c>
      <c r="V42" s="255" t="str">
        <f t="shared" si="4"/>
        <v/>
      </c>
    </row>
    <row r="43" spans="1:22" s="216" customFormat="1" x14ac:dyDescent="0.2">
      <c r="A43" s="606">
        <v>35</v>
      </c>
      <c r="B43" s="256"/>
      <c r="C43" s="257"/>
      <c r="D43" s="247"/>
      <c r="E43" s="249"/>
      <c r="F43" s="258" t="str">
        <f t="shared" si="7"/>
        <v/>
      </c>
      <c r="G43" s="250"/>
      <c r="H43" s="285"/>
      <c r="I43" s="285"/>
      <c r="J43" s="232">
        <v>260</v>
      </c>
      <c r="K43" s="253"/>
      <c r="L43" s="254"/>
      <c r="M43" s="254"/>
      <c r="N43" s="254"/>
      <c r="O43" s="197" t="str">
        <f t="shared" si="5"/>
        <v/>
      </c>
      <c r="P43" s="235" t="str">
        <f t="shared" si="1"/>
        <v/>
      </c>
      <c r="Q43" s="381"/>
      <c r="R43" s="382"/>
      <c r="S43" s="382"/>
      <c r="T43" s="382"/>
      <c r="U43" s="236" t="str">
        <f t="shared" si="2"/>
        <v/>
      </c>
      <c r="V43" s="255" t="str">
        <f t="shared" si="4"/>
        <v/>
      </c>
    </row>
    <row r="44" spans="1:22" s="216" customFormat="1" x14ac:dyDescent="0.2">
      <c r="A44" s="606">
        <v>36</v>
      </c>
      <c r="B44" s="256"/>
      <c r="C44" s="257"/>
      <c r="D44" s="247"/>
      <c r="E44" s="249"/>
      <c r="F44" s="258" t="str">
        <f t="shared" si="7"/>
        <v/>
      </c>
      <c r="G44" s="250"/>
      <c r="H44" s="285"/>
      <c r="I44" s="285"/>
      <c r="J44" s="232">
        <v>260</v>
      </c>
      <c r="K44" s="253"/>
      <c r="L44" s="254"/>
      <c r="M44" s="254"/>
      <c r="N44" s="254"/>
      <c r="O44" s="197" t="str">
        <f t="shared" si="5"/>
        <v/>
      </c>
      <c r="P44" s="235" t="str">
        <f t="shared" si="1"/>
        <v/>
      </c>
      <c r="Q44" s="381"/>
      <c r="R44" s="382"/>
      <c r="S44" s="382"/>
      <c r="T44" s="382"/>
      <c r="U44" s="236" t="str">
        <f t="shared" si="2"/>
        <v/>
      </c>
      <c r="V44" s="255" t="str">
        <f t="shared" si="4"/>
        <v/>
      </c>
    </row>
    <row r="45" spans="1:22" s="216" customFormat="1" x14ac:dyDescent="0.2">
      <c r="A45" s="606">
        <v>37</v>
      </c>
      <c r="B45" s="256"/>
      <c r="C45" s="257"/>
      <c r="D45" s="247"/>
      <c r="E45" s="249"/>
      <c r="F45" s="258" t="str">
        <f t="shared" si="7"/>
        <v/>
      </c>
      <c r="G45" s="250"/>
      <c r="H45" s="285"/>
      <c r="I45" s="285"/>
      <c r="J45" s="232">
        <v>260</v>
      </c>
      <c r="K45" s="253"/>
      <c r="L45" s="254"/>
      <c r="M45" s="254"/>
      <c r="N45" s="254"/>
      <c r="O45" s="197" t="str">
        <f t="shared" si="5"/>
        <v/>
      </c>
      <c r="P45" s="235" t="str">
        <f t="shared" si="1"/>
        <v/>
      </c>
      <c r="Q45" s="381"/>
      <c r="R45" s="382"/>
      <c r="S45" s="382"/>
      <c r="T45" s="382"/>
      <c r="U45" s="236" t="str">
        <f t="shared" si="2"/>
        <v/>
      </c>
      <c r="V45" s="255" t="str">
        <f t="shared" si="4"/>
        <v/>
      </c>
    </row>
    <row r="46" spans="1:22" s="216" customFormat="1" x14ac:dyDescent="0.2">
      <c r="A46" s="606">
        <v>38</v>
      </c>
      <c r="B46" s="256"/>
      <c r="C46" s="257"/>
      <c r="D46" s="247"/>
      <c r="E46" s="249"/>
      <c r="F46" s="258" t="str">
        <f t="shared" si="7"/>
        <v/>
      </c>
      <c r="G46" s="250"/>
      <c r="H46" s="285"/>
      <c r="I46" s="285"/>
      <c r="J46" s="232">
        <v>260</v>
      </c>
      <c r="K46" s="253"/>
      <c r="L46" s="254"/>
      <c r="M46" s="254"/>
      <c r="N46" s="254"/>
      <c r="O46" s="197" t="str">
        <f t="shared" si="5"/>
        <v/>
      </c>
      <c r="P46" s="235" t="str">
        <f t="shared" si="1"/>
        <v/>
      </c>
      <c r="Q46" s="381"/>
      <c r="R46" s="382"/>
      <c r="S46" s="382"/>
      <c r="T46" s="382"/>
      <c r="U46" s="236" t="str">
        <f t="shared" si="2"/>
        <v/>
      </c>
      <c r="V46" s="255" t="str">
        <f t="shared" si="4"/>
        <v/>
      </c>
    </row>
    <row r="47" spans="1:22" s="216" customFormat="1" x14ac:dyDescent="0.2">
      <c r="A47" s="606">
        <v>39</v>
      </c>
      <c r="B47" s="256"/>
      <c r="C47" s="257"/>
      <c r="D47" s="247"/>
      <c r="E47" s="249"/>
      <c r="F47" s="258" t="str">
        <f t="shared" si="7"/>
        <v/>
      </c>
      <c r="G47" s="250"/>
      <c r="H47" s="285"/>
      <c r="I47" s="285"/>
      <c r="J47" s="232">
        <v>260</v>
      </c>
      <c r="K47" s="253"/>
      <c r="L47" s="254"/>
      <c r="M47" s="254"/>
      <c r="N47" s="254"/>
      <c r="O47" s="197" t="str">
        <f t="shared" si="5"/>
        <v/>
      </c>
      <c r="P47" s="235" t="str">
        <f t="shared" si="1"/>
        <v/>
      </c>
      <c r="Q47" s="381"/>
      <c r="R47" s="382"/>
      <c r="S47" s="382"/>
      <c r="T47" s="382"/>
      <c r="U47" s="236" t="str">
        <f t="shared" si="2"/>
        <v/>
      </c>
      <c r="V47" s="255" t="str">
        <f t="shared" si="4"/>
        <v/>
      </c>
    </row>
    <row r="48" spans="1:22" s="216" customFormat="1" x14ac:dyDescent="0.2">
      <c r="A48" s="606">
        <v>40</v>
      </c>
      <c r="B48" s="256"/>
      <c r="C48" s="257"/>
      <c r="D48" s="247"/>
      <c r="E48" s="249"/>
      <c r="F48" s="258" t="str">
        <f t="shared" si="7"/>
        <v/>
      </c>
      <c r="G48" s="250"/>
      <c r="H48" s="285"/>
      <c r="I48" s="285"/>
      <c r="J48" s="232">
        <v>260</v>
      </c>
      <c r="K48" s="253"/>
      <c r="L48" s="254"/>
      <c r="M48" s="254"/>
      <c r="N48" s="254"/>
      <c r="O48" s="197" t="str">
        <f t="shared" si="5"/>
        <v/>
      </c>
      <c r="P48" s="235" t="str">
        <f t="shared" si="1"/>
        <v/>
      </c>
      <c r="Q48" s="381"/>
      <c r="R48" s="382"/>
      <c r="S48" s="382"/>
      <c r="T48" s="382"/>
      <c r="U48" s="236" t="str">
        <f t="shared" si="2"/>
        <v/>
      </c>
      <c r="V48" s="255" t="str">
        <f t="shared" si="4"/>
        <v/>
      </c>
    </row>
    <row r="49" spans="1:22" s="216" customFormat="1" x14ac:dyDescent="0.2">
      <c r="A49" s="606">
        <v>41</v>
      </c>
      <c r="B49" s="256"/>
      <c r="C49" s="257"/>
      <c r="D49" s="247"/>
      <c r="E49" s="249"/>
      <c r="F49" s="258" t="str">
        <f t="shared" si="7"/>
        <v/>
      </c>
      <c r="G49" s="250"/>
      <c r="H49" s="285"/>
      <c r="I49" s="285"/>
      <c r="J49" s="232">
        <v>260</v>
      </c>
      <c r="K49" s="253"/>
      <c r="L49" s="254"/>
      <c r="M49" s="254"/>
      <c r="N49" s="254"/>
      <c r="O49" s="197" t="str">
        <f t="shared" si="5"/>
        <v/>
      </c>
      <c r="P49" s="235" t="str">
        <f t="shared" si="1"/>
        <v/>
      </c>
      <c r="Q49" s="381"/>
      <c r="R49" s="382"/>
      <c r="S49" s="382"/>
      <c r="T49" s="382"/>
      <c r="U49" s="236" t="str">
        <f t="shared" si="2"/>
        <v/>
      </c>
      <c r="V49" s="255" t="str">
        <f t="shared" si="4"/>
        <v/>
      </c>
    </row>
    <row r="50" spans="1:22" s="216" customFormat="1" x14ac:dyDescent="0.2">
      <c r="A50" s="606">
        <v>42</v>
      </c>
      <c r="B50" s="256"/>
      <c r="C50" s="257"/>
      <c r="D50" s="247"/>
      <c r="E50" s="249"/>
      <c r="F50" s="258" t="str">
        <f t="shared" si="7"/>
        <v/>
      </c>
      <c r="G50" s="250"/>
      <c r="H50" s="285"/>
      <c r="I50" s="285"/>
      <c r="J50" s="232">
        <v>260</v>
      </c>
      <c r="K50" s="253"/>
      <c r="L50" s="254"/>
      <c r="M50" s="254"/>
      <c r="N50" s="254"/>
      <c r="O50" s="197" t="str">
        <f t="shared" si="5"/>
        <v/>
      </c>
      <c r="P50" s="235" t="str">
        <f t="shared" si="1"/>
        <v/>
      </c>
      <c r="Q50" s="381"/>
      <c r="R50" s="382"/>
      <c r="S50" s="382"/>
      <c r="T50" s="382"/>
      <c r="U50" s="236" t="str">
        <f t="shared" si="2"/>
        <v/>
      </c>
      <c r="V50" s="255" t="str">
        <f t="shared" si="4"/>
        <v/>
      </c>
    </row>
    <row r="51" spans="1:22" s="216" customFormat="1" x14ac:dyDescent="0.2">
      <c r="A51" s="606">
        <v>43</v>
      </c>
      <c r="B51" s="256"/>
      <c r="C51" s="257"/>
      <c r="D51" s="247"/>
      <c r="E51" s="249"/>
      <c r="F51" s="258" t="str">
        <f t="shared" si="7"/>
        <v/>
      </c>
      <c r="G51" s="250"/>
      <c r="H51" s="285"/>
      <c r="I51" s="285"/>
      <c r="J51" s="232">
        <v>260</v>
      </c>
      <c r="K51" s="253"/>
      <c r="L51" s="254"/>
      <c r="M51" s="254"/>
      <c r="N51" s="254"/>
      <c r="O51" s="197" t="str">
        <f t="shared" si="5"/>
        <v/>
      </c>
      <c r="P51" s="235" t="str">
        <f t="shared" si="1"/>
        <v/>
      </c>
      <c r="Q51" s="381"/>
      <c r="R51" s="382"/>
      <c r="S51" s="382"/>
      <c r="T51" s="382"/>
      <c r="U51" s="236" t="str">
        <f t="shared" si="2"/>
        <v/>
      </c>
      <c r="V51" s="255" t="str">
        <f t="shared" si="4"/>
        <v/>
      </c>
    </row>
    <row r="52" spans="1:22" s="216" customFormat="1" x14ac:dyDescent="0.2">
      <c r="A52" s="606">
        <v>44</v>
      </c>
      <c r="B52" s="256"/>
      <c r="C52" s="257"/>
      <c r="D52" s="247"/>
      <c r="E52" s="249"/>
      <c r="F52" s="258" t="str">
        <f t="shared" si="7"/>
        <v/>
      </c>
      <c r="G52" s="250"/>
      <c r="H52" s="285"/>
      <c r="I52" s="285"/>
      <c r="J52" s="232">
        <v>260</v>
      </c>
      <c r="K52" s="253"/>
      <c r="L52" s="254"/>
      <c r="M52" s="254"/>
      <c r="N52" s="254"/>
      <c r="O52" s="197" t="str">
        <f t="shared" si="5"/>
        <v/>
      </c>
      <c r="P52" s="235" t="str">
        <f t="shared" si="1"/>
        <v/>
      </c>
      <c r="Q52" s="381"/>
      <c r="R52" s="382"/>
      <c r="S52" s="382"/>
      <c r="T52" s="382"/>
      <c r="U52" s="236" t="str">
        <f t="shared" si="2"/>
        <v/>
      </c>
      <c r="V52" s="255" t="str">
        <f t="shared" si="4"/>
        <v/>
      </c>
    </row>
    <row r="53" spans="1:22" s="216" customFormat="1" x14ac:dyDescent="0.2">
      <c r="A53" s="606">
        <v>45</v>
      </c>
      <c r="B53" s="256"/>
      <c r="C53" s="257"/>
      <c r="D53" s="247"/>
      <c r="E53" s="249"/>
      <c r="F53" s="258" t="str">
        <f t="shared" si="7"/>
        <v/>
      </c>
      <c r="G53" s="250"/>
      <c r="H53" s="285"/>
      <c r="I53" s="285"/>
      <c r="J53" s="232">
        <v>260</v>
      </c>
      <c r="K53" s="253"/>
      <c r="L53" s="254"/>
      <c r="M53" s="254"/>
      <c r="N53" s="254"/>
      <c r="O53" s="197" t="str">
        <f t="shared" si="5"/>
        <v/>
      </c>
      <c r="P53" s="235" t="str">
        <f t="shared" si="1"/>
        <v/>
      </c>
      <c r="Q53" s="381"/>
      <c r="R53" s="382"/>
      <c r="S53" s="382"/>
      <c r="T53" s="382"/>
      <c r="U53" s="236" t="str">
        <f t="shared" si="2"/>
        <v/>
      </c>
      <c r="V53" s="255" t="str">
        <f t="shared" si="4"/>
        <v/>
      </c>
    </row>
    <row r="54" spans="1:22" s="216" customFormat="1" x14ac:dyDescent="0.2">
      <c r="A54" s="606">
        <v>46</v>
      </c>
      <c r="B54" s="256"/>
      <c r="C54" s="257"/>
      <c r="D54" s="247"/>
      <c r="E54" s="249"/>
      <c r="F54" s="258" t="str">
        <f t="shared" si="7"/>
        <v/>
      </c>
      <c r="G54" s="250"/>
      <c r="H54" s="285"/>
      <c r="I54" s="285"/>
      <c r="J54" s="232">
        <v>260</v>
      </c>
      <c r="K54" s="253"/>
      <c r="L54" s="254"/>
      <c r="M54" s="254"/>
      <c r="N54" s="254"/>
      <c r="O54" s="197" t="str">
        <f t="shared" si="5"/>
        <v/>
      </c>
      <c r="P54" s="235" t="str">
        <f t="shared" si="1"/>
        <v/>
      </c>
      <c r="Q54" s="381"/>
      <c r="R54" s="382"/>
      <c r="S54" s="382"/>
      <c r="T54" s="382"/>
      <c r="U54" s="236" t="str">
        <f t="shared" si="2"/>
        <v/>
      </c>
      <c r="V54" s="255" t="str">
        <f t="shared" si="4"/>
        <v/>
      </c>
    </row>
    <row r="55" spans="1:22" s="216" customFormat="1" x14ac:dyDescent="0.2">
      <c r="A55" s="606">
        <v>47</v>
      </c>
      <c r="B55" s="256"/>
      <c r="C55" s="257"/>
      <c r="D55" s="247"/>
      <c r="E55" s="249"/>
      <c r="F55" s="258" t="str">
        <f t="shared" si="7"/>
        <v/>
      </c>
      <c r="G55" s="250"/>
      <c r="H55" s="285"/>
      <c r="I55" s="285"/>
      <c r="J55" s="232">
        <v>260</v>
      </c>
      <c r="K55" s="253"/>
      <c r="L55" s="254"/>
      <c r="M55" s="254"/>
      <c r="N55" s="254"/>
      <c r="O55" s="197" t="str">
        <f t="shared" si="5"/>
        <v/>
      </c>
      <c r="P55" s="235" t="str">
        <f t="shared" si="1"/>
        <v/>
      </c>
      <c r="Q55" s="381"/>
      <c r="R55" s="382"/>
      <c r="S55" s="382"/>
      <c r="T55" s="382"/>
      <c r="U55" s="236" t="str">
        <f t="shared" si="2"/>
        <v/>
      </c>
      <c r="V55" s="255" t="str">
        <f t="shared" si="4"/>
        <v/>
      </c>
    </row>
    <row r="56" spans="1:22" s="216" customFormat="1" x14ac:dyDescent="0.2">
      <c r="A56" s="606">
        <v>48</v>
      </c>
      <c r="B56" s="256"/>
      <c r="C56" s="257"/>
      <c r="D56" s="247"/>
      <c r="E56" s="249"/>
      <c r="F56" s="258" t="str">
        <f t="shared" si="7"/>
        <v/>
      </c>
      <c r="G56" s="250"/>
      <c r="H56" s="285"/>
      <c r="I56" s="285"/>
      <c r="J56" s="232">
        <v>260</v>
      </c>
      <c r="K56" s="253"/>
      <c r="L56" s="254"/>
      <c r="M56" s="254"/>
      <c r="N56" s="254"/>
      <c r="O56" s="197" t="str">
        <f t="shared" si="5"/>
        <v/>
      </c>
      <c r="P56" s="235" t="str">
        <f t="shared" si="1"/>
        <v/>
      </c>
      <c r="Q56" s="381"/>
      <c r="R56" s="382"/>
      <c r="S56" s="382"/>
      <c r="T56" s="382"/>
      <c r="U56" s="236" t="str">
        <f t="shared" si="2"/>
        <v/>
      </c>
      <c r="V56" s="255" t="str">
        <f t="shared" si="4"/>
        <v/>
      </c>
    </row>
    <row r="57" spans="1:22" s="216" customFormat="1" x14ac:dyDescent="0.2">
      <c r="A57" s="606">
        <v>49</v>
      </c>
      <c r="B57" s="256"/>
      <c r="C57" s="257"/>
      <c r="D57" s="247"/>
      <c r="E57" s="249"/>
      <c r="F57" s="258" t="str">
        <f t="shared" si="7"/>
        <v/>
      </c>
      <c r="G57" s="250"/>
      <c r="H57" s="285"/>
      <c r="I57" s="285"/>
      <c r="J57" s="232">
        <v>260</v>
      </c>
      <c r="K57" s="253"/>
      <c r="L57" s="254"/>
      <c r="M57" s="254"/>
      <c r="N57" s="254"/>
      <c r="O57" s="197" t="str">
        <f t="shared" si="5"/>
        <v/>
      </c>
      <c r="P57" s="235" t="str">
        <f t="shared" si="1"/>
        <v/>
      </c>
      <c r="Q57" s="381"/>
      <c r="R57" s="382"/>
      <c r="S57" s="382"/>
      <c r="T57" s="382"/>
      <c r="U57" s="236" t="str">
        <f t="shared" si="2"/>
        <v/>
      </c>
      <c r="V57" s="255" t="str">
        <f t="shared" si="4"/>
        <v/>
      </c>
    </row>
    <row r="58" spans="1:22" s="216" customFormat="1" x14ac:dyDescent="0.2">
      <c r="A58" s="606">
        <v>50</v>
      </c>
      <c r="B58" s="256"/>
      <c r="C58" s="257"/>
      <c r="D58" s="247"/>
      <c r="E58" s="249"/>
      <c r="F58" s="258" t="str">
        <f t="shared" si="7"/>
        <v/>
      </c>
      <c r="G58" s="250"/>
      <c r="H58" s="285"/>
      <c r="I58" s="285"/>
      <c r="J58" s="232">
        <v>260</v>
      </c>
      <c r="K58" s="253"/>
      <c r="L58" s="254"/>
      <c r="M58" s="254"/>
      <c r="N58" s="254"/>
      <c r="O58" s="197" t="str">
        <f t="shared" si="5"/>
        <v/>
      </c>
      <c r="P58" s="235" t="str">
        <f t="shared" si="1"/>
        <v/>
      </c>
      <c r="Q58" s="381"/>
      <c r="R58" s="382"/>
      <c r="S58" s="382"/>
      <c r="T58" s="382"/>
      <c r="U58" s="236" t="str">
        <f t="shared" si="2"/>
        <v/>
      </c>
      <c r="V58" s="255" t="str">
        <f t="shared" si="4"/>
        <v/>
      </c>
    </row>
    <row r="59" spans="1:22" s="216" customFormat="1" x14ac:dyDescent="0.2">
      <c r="A59" s="606">
        <v>51</v>
      </c>
      <c r="B59" s="256"/>
      <c r="C59" s="257"/>
      <c r="D59" s="247"/>
      <c r="E59" s="249"/>
      <c r="F59" s="258" t="str">
        <f t="shared" si="7"/>
        <v/>
      </c>
      <c r="G59" s="250"/>
      <c r="H59" s="285"/>
      <c r="I59" s="285"/>
      <c r="J59" s="232">
        <v>260</v>
      </c>
      <c r="K59" s="253"/>
      <c r="L59" s="254"/>
      <c r="M59" s="254"/>
      <c r="N59" s="254"/>
      <c r="O59" s="197" t="str">
        <f t="shared" si="5"/>
        <v/>
      </c>
      <c r="P59" s="235" t="str">
        <f t="shared" si="1"/>
        <v/>
      </c>
      <c r="Q59" s="381"/>
      <c r="R59" s="382"/>
      <c r="S59" s="382"/>
      <c r="T59" s="382"/>
      <c r="U59" s="236" t="str">
        <f t="shared" si="2"/>
        <v/>
      </c>
      <c r="V59" s="255" t="str">
        <f t="shared" si="4"/>
        <v/>
      </c>
    </row>
    <row r="60" spans="1:22" s="216" customFormat="1" x14ac:dyDescent="0.2">
      <c r="A60" s="606">
        <v>52</v>
      </c>
      <c r="B60" s="256"/>
      <c r="C60" s="257"/>
      <c r="D60" s="247"/>
      <c r="E60" s="249"/>
      <c r="F60" s="258" t="str">
        <f t="shared" si="7"/>
        <v/>
      </c>
      <c r="G60" s="250"/>
      <c r="H60" s="285"/>
      <c r="I60" s="285"/>
      <c r="J60" s="232">
        <v>260</v>
      </c>
      <c r="K60" s="253"/>
      <c r="L60" s="254"/>
      <c r="M60" s="254"/>
      <c r="N60" s="254"/>
      <c r="O60" s="197" t="str">
        <f t="shared" si="5"/>
        <v/>
      </c>
      <c r="P60" s="235" t="str">
        <f t="shared" si="1"/>
        <v/>
      </c>
      <c r="Q60" s="381"/>
      <c r="R60" s="382"/>
      <c r="S60" s="382"/>
      <c r="T60" s="382"/>
      <c r="U60" s="236" t="str">
        <f t="shared" si="2"/>
        <v/>
      </c>
      <c r="V60" s="255" t="str">
        <f t="shared" si="4"/>
        <v/>
      </c>
    </row>
    <row r="61" spans="1:22" s="216" customFormat="1" x14ac:dyDescent="0.2">
      <c r="A61" s="606">
        <v>53</v>
      </c>
      <c r="B61" s="256"/>
      <c r="C61" s="257"/>
      <c r="D61" s="247"/>
      <c r="E61" s="249"/>
      <c r="F61" s="258" t="str">
        <f t="shared" si="7"/>
        <v/>
      </c>
      <c r="G61" s="250"/>
      <c r="H61" s="285"/>
      <c r="I61" s="285"/>
      <c r="J61" s="232">
        <v>260</v>
      </c>
      <c r="K61" s="253"/>
      <c r="L61" s="254"/>
      <c r="M61" s="254"/>
      <c r="N61" s="254"/>
      <c r="O61" s="197" t="str">
        <f t="shared" si="5"/>
        <v/>
      </c>
      <c r="P61" s="235" t="str">
        <f t="shared" si="1"/>
        <v/>
      </c>
      <c r="Q61" s="381"/>
      <c r="R61" s="382"/>
      <c r="S61" s="382"/>
      <c r="T61" s="382"/>
      <c r="U61" s="236" t="str">
        <f t="shared" si="2"/>
        <v/>
      </c>
      <c r="V61" s="255" t="str">
        <f t="shared" si="4"/>
        <v/>
      </c>
    </row>
    <row r="62" spans="1:22" s="216" customFormat="1" x14ac:dyDescent="0.2">
      <c r="A62" s="606">
        <v>54</v>
      </c>
      <c r="B62" s="256"/>
      <c r="C62" s="257"/>
      <c r="D62" s="247"/>
      <c r="E62" s="249"/>
      <c r="F62" s="258" t="str">
        <f t="shared" si="7"/>
        <v/>
      </c>
      <c r="G62" s="250"/>
      <c r="H62" s="285"/>
      <c r="I62" s="285"/>
      <c r="J62" s="232">
        <v>260</v>
      </c>
      <c r="K62" s="253"/>
      <c r="L62" s="254"/>
      <c r="M62" s="254"/>
      <c r="N62" s="254"/>
      <c r="O62" s="197" t="str">
        <f t="shared" si="5"/>
        <v/>
      </c>
      <c r="P62" s="235" t="str">
        <f t="shared" si="1"/>
        <v/>
      </c>
      <c r="Q62" s="381"/>
      <c r="R62" s="382"/>
      <c r="S62" s="382"/>
      <c r="T62" s="382"/>
      <c r="U62" s="236" t="str">
        <f t="shared" si="2"/>
        <v/>
      </c>
      <c r="V62" s="255" t="str">
        <f t="shared" si="4"/>
        <v/>
      </c>
    </row>
    <row r="63" spans="1:22" s="216" customFormat="1" x14ac:dyDescent="0.2">
      <c r="A63" s="606">
        <v>55</v>
      </c>
      <c r="B63" s="256"/>
      <c r="C63" s="257"/>
      <c r="D63" s="247"/>
      <c r="E63" s="249"/>
      <c r="F63" s="258" t="str">
        <f t="shared" si="7"/>
        <v/>
      </c>
      <c r="G63" s="250"/>
      <c r="H63" s="285"/>
      <c r="I63" s="285"/>
      <c r="J63" s="232">
        <v>260</v>
      </c>
      <c r="K63" s="253"/>
      <c r="L63" s="254"/>
      <c r="M63" s="254"/>
      <c r="N63" s="254"/>
      <c r="O63" s="197" t="str">
        <f t="shared" si="5"/>
        <v/>
      </c>
      <c r="P63" s="235" t="str">
        <f t="shared" si="1"/>
        <v/>
      </c>
      <c r="Q63" s="381"/>
      <c r="R63" s="382"/>
      <c r="S63" s="382"/>
      <c r="T63" s="382"/>
      <c r="U63" s="236" t="str">
        <f t="shared" si="2"/>
        <v/>
      </c>
      <c r="V63" s="255" t="str">
        <f t="shared" si="4"/>
        <v/>
      </c>
    </row>
    <row r="64" spans="1:22" s="216" customFormat="1" x14ac:dyDescent="0.2">
      <c r="A64" s="606">
        <v>56</v>
      </c>
      <c r="B64" s="256"/>
      <c r="C64" s="257"/>
      <c r="D64" s="247"/>
      <c r="E64" s="249"/>
      <c r="F64" s="258" t="str">
        <f t="shared" si="7"/>
        <v/>
      </c>
      <c r="G64" s="250"/>
      <c r="H64" s="285"/>
      <c r="I64" s="285"/>
      <c r="J64" s="232">
        <v>260</v>
      </c>
      <c r="K64" s="253"/>
      <c r="L64" s="254"/>
      <c r="M64" s="254"/>
      <c r="N64" s="254"/>
      <c r="O64" s="197" t="str">
        <f t="shared" si="5"/>
        <v/>
      </c>
      <c r="P64" s="235" t="str">
        <f t="shared" si="1"/>
        <v/>
      </c>
      <c r="Q64" s="381"/>
      <c r="R64" s="382"/>
      <c r="S64" s="382"/>
      <c r="T64" s="382"/>
      <c r="U64" s="236" t="str">
        <f t="shared" si="2"/>
        <v/>
      </c>
      <c r="V64" s="255" t="str">
        <f t="shared" si="4"/>
        <v/>
      </c>
    </row>
    <row r="65" spans="1:24" s="216" customFormat="1" x14ac:dyDescent="0.2">
      <c r="A65" s="606">
        <v>57</v>
      </c>
      <c r="B65" s="256"/>
      <c r="C65" s="257"/>
      <c r="D65" s="247"/>
      <c r="E65" s="249"/>
      <c r="F65" s="258" t="str">
        <f t="shared" si="7"/>
        <v/>
      </c>
      <c r="G65" s="250"/>
      <c r="H65" s="285"/>
      <c r="I65" s="285"/>
      <c r="J65" s="232">
        <v>260</v>
      </c>
      <c r="K65" s="253"/>
      <c r="L65" s="254"/>
      <c r="M65" s="254"/>
      <c r="N65" s="254"/>
      <c r="O65" s="197" t="str">
        <f t="shared" si="5"/>
        <v/>
      </c>
      <c r="P65" s="235" t="str">
        <f t="shared" si="1"/>
        <v/>
      </c>
      <c r="Q65" s="381"/>
      <c r="R65" s="382"/>
      <c r="S65" s="382"/>
      <c r="T65" s="382"/>
      <c r="U65" s="236" t="str">
        <f t="shared" si="2"/>
        <v/>
      </c>
      <c r="V65" s="255" t="str">
        <f t="shared" si="4"/>
        <v/>
      </c>
    </row>
    <row r="66" spans="1:24" s="216" customFormat="1" x14ac:dyDescent="0.2">
      <c r="A66" s="606">
        <v>58</v>
      </c>
      <c r="B66" s="256"/>
      <c r="C66" s="257"/>
      <c r="D66" s="247"/>
      <c r="E66" s="249"/>
      <c r="F66" s="258" t="str">
        <f t="shared" si="7"/>
        <v/>
      </c>
      <c r="G66" s="250"/>
      <c r="H66" s="285"/>
      <c r="I66" s="285"/>
      <c r="J66" s="232">
        <v>260</v>
      </c>
      <c r="K66" s="253"/>
      <c r="L66" s="254"/>
      <c r="M66" s="254"/>
      <c r="N66" s="254"/>
      <c r="O66" s="197" t="str">
        <f t="shared" si="5"/>
        <v/>
      </c>
      <c r="P66" s="235" t="str">
        <f t="shared" si="1"/>
        <v/>
      </c>
      <c r="Q66" s="381"/>
      <c r="R66" s="382"/>
      <c r="S66" s="382"/>
      <c r="T66" s="382"/>
      <c r="U66" s="236" t="str">
        <f t="shared" si="2"/>
        <v/>
      </c>
      <c r="V66" s="255" t="str">
        <f t="shared" si="4"/>
        <v/>
      </c>
    </row>
    <row r="67" spans="1:24" s="216" customFormat="1" x14ac:dyDescent="0.2">
      <c r="A67" s="606">
        <v>59</v>
      </c>
      <c r="B67" s="256"/>
      <c r="C67" s="257"/>
      <c r="D67" s="247"/>
      <c r="E67" s="249"/>
      <c r="F67" s="258" t="str">
        <f t="shared" si="7"/>
        <v/>
      </c>
      <c r="G67" s="250"/>
      <c r="H67" s="285"/>
      <c r="I67" s="285"/>
      <c r="J67" s="232">
        <v>260</v>
      </c>
      <c r="K67" s="253"/>
      <c r="L67" s="254"/>
      <c r="M67" s="254"/>
      <c r="N67" s="254"/>
      <c r="O67" s="197" t="str">
        <f t="shared" si="5"/>
        <v/>
      </c>
      <c r="P67" s="235" t="str">
        <f t="shared" si="1"/>
        <v/>
      </c>
      <c r="Q67" s="381"/>
      <c r="R67" s="382"/>
      <c r="S67" s="382"/>
      <c r="T67" s="382"/>
      <c r="U67" s="236" t="str">
        <f t="shared" si="2"/>
        <v/>
      </c>
      <c r="V67" s="255" t="str">
        <f t="shared" si="4"/>
        <v/>
      </c>
    </row>
    <row r="68" spans="1:24" s="216" customFormat="1" x14ac:dyDescent="0.2">
      <c r="A68" s="606">
        <v>60</v>
      </c>
      <c r="B68" s="256"/>
      <c r="C68" s="257"/>
      <c r="D68" s="247"/>
      <c r="E68" s="249"/>
      <c r="F68" s="258" t="str">
        <f t="shared" si="7"/>
        <v/>
      </c>
      <c r="G68" s="250"/>
      <c r="H68" s="285"/>
      <c r="I68" s="285"/>
      <c r="J68" s="232">
        <v>260</v>
      </c>
      <c r="K68" s="253"/>
      <c r="L68" s="254"/>
      <c r="M68" s="254"/>
      <c r="N68" s="254"/>
      <c r="O68" s="197" t="str">
        <f t="shared" si="5"/>
        <v/>
      </c>
      <c r="P68" s="235" t="str">
        <f t="shared" si="1"/>
        <v/>
      </c>
      <c r="Q68" s="381"/>
      <c r="R68" s="382"/>
      <c r="S68" s="382"/>
      <c r="T68" s="382"/>
      <c r="U68" s="236" t="str">
        <f t="shared" si="2"/>
        <v/>
      </c>
      <c r="V68" s="255" t="str">
        <f t="shared" si="4"/>
        <v/>
      </c>
    </row>
    <row r="69" spans="1:24" s="216" customFormat="1" x14ac:dyDescent="0.2">
      <c r="A69" s="606">
        <v>61</v>
      </c>
      <c r="B69" s="256"/>
      <c r="C69" s="257"/>
      <c r="D69" s="247"/>
      <c r="E69" s="249"/>
      <c r="F69" s="258" t="str">
        <f t="shared" si="7"/>
        <v/>
      </c>
      <c r="G69" s="250"/>
      <c r="H69" s="285"/>
      <c r="I69" s="285"/>
      <c r="J69" s="232">
        <v>260</v>
      </c>
      <c r="K69" s="253"/>
      <c r="L69" s="254"/>
      <c r="M69" s="254"/>
      <c r="N69" s="254"/>
      <c r="O69" s="197" t="str">
        <f t="shared" si="5"/>
        <v/>
      </c>
      <c r="P69" s="235" t="str">
        <f t="shared" si="1"/>
        <v/>
      </c>
      <c r="Q69" s="381"/>
      <c r="R69" s="382"/>
      <c r="S69" s="382"/>
      <c r="T69" s="382"/>
      <c r="U69" s="236" t="str">
        <f t="shared" si="2"/>
        <v/>
      </c>
      <c r="V69" s="255" t="str">
        <f t="shared" si="4"/>
        <v/>
      </c>
    </row>
    <row r="70" spans="1:24" s="216" customFormat="1" x14ac:dyDescent="0.2">
      <c r="A70" s="606">
        <v>62</v>
      </c>
      <c r="B70" s="256"/>
      <c r="C70" s="257"/>
      <c r="D70" s="247"/>
      <c r="E70" s="249"/>
      <c r="F70" s="258" t="str">
        <f t="shared" si="7"/>
        <v/>
      </c>
      <c r="G70" s="250"/>
      <c r="H70" s="285"/>
      <c r="I70" s="285"/>
      <c r="J70" s="232">
        <v>260</v>
      </c>
      <c r="K70" s="253"/>
      <c r="L70" s="254"/>
      <c r="M70" s="254"/>
      <c r="N70" s="254"/>
      <c r="O70" s="197" t="str">
        <f t="shared" si="5"/>
        <v/>
      </c>
      <c r="P70" s="235" t="str">
        <f t="shared" si="1"/>
        <v/>
      </c>
      <c r="Q70" s="381"/>
      <c r="R70" s="382"/>
      <c r="S70" s="382"/>
      <c r="T70" s="382"/>
      <c r="U70" s="236" t="str">
        <f t="shared" si="2"/>
        <v/>
      </c>
      <c r="V70" s="255" t="str">
        <f t="shared" si="4"/>
        <v/>
      </c>
    </row>
    <row r="71" spans="1:24" s="216" customFormat="1" x14ac:dyDescent="0.2">
      <c r="A71" s="606">
        <v>63</v>
      </c>
      <c r="B71" s="256"/>
      <c r="C71" s="257"/>
      <c r="D71" s="247"/>
      <c r="E71" s="249"/>
      <c r="F71" s="258" t="str">
        <f t="shared" si="7"/>
        <v/>
      </c>
      <c r="G71" s="250"/>
      <c r="H71" s="285"/>
      <c r="I71" s="285"/>
      <c r="J71" s="232">
        <v>260</v>
      </c>
      <c r="K71" s="253"/>
      <c r="L71" s="254"/>
      <c r="M71" s="254"/>
      <c r="N71" s="254"/>
      <c r="O71" s="197" t="str">
        <f t="shared" si="5"/>
        <v/>
      </c>
      <c r="P71" s="235" t="str">
        <f t="shared" si="1"/>
        <v/>
      </c>
      <c r="Q71" s="381"/>
      <c r="R71" s="382"/>
      <c r="S71" s="382"/>
      <c r="T71" s="382"/>
      <c r="U71" s="236" t="str">
        <f t="shared" si="2"/>
        <v/>
      </c>
      <c r="V71" s="255" t="str">
        <f t="shared" si="4"/>
        <v/>
      </c>
    </row>
    <row r="72" spans="1:24" s="216" customFormat="1" x14ac:dyDescent="0.2">
      <c r="A72" s="606">
        <v>64</v>
      </c>
      <c r="B72" s="256"/>
      <c r="C72" s="257"/>
      <c r="D72" s="247"/>
      <c r="E72" s="249"/>
      <c r="F72" s="258" t="str">
        <f t="shared" si="7"/>
        <v/>
      </c>
      <c r="G72" s="250"/>
      <c r="H72" s="285"/>
      <c r="I72" s="285"/>
      <c r="J72" s="232">
        <v>260</v>
      </c>
      <c r="K72" s="253"/>
      <c r="L72" s="254"/>
      <c r="M72" s="254"/>
      <c r="N72" s="254"/>
      <c r="O72" s="197" t="str">
        <f t="shared" si="5"/>
        <v/>
      </c>
      <c r="P72" s="235" t="str">
        <f t="shared" si="1"/>
        <v/>
      </c>
      <c r="Q72" s="381"/>
      <c r="R72" s="382"/>
      <c r="S72" s="382"/>
      <c r="T72" s="382"/>
      <c r="U72" s="236" t="str">
        <f t="shared" si="2"/>
        <v/>
      </c>
      <c r="V72" s="255" t="str">
        <f t="shared" si="4"/>
        <v/>
      </c>
    </row>
    <row r="73" spans="1:24" s="216" customFormat="1" x14ac:dyDescent="0.2">
      <c r="A73" s="606">
        <v>65</v>
      </c>
      <c r="B73" s="256"/>
      <c r="C73" s="257"/>
      <c r="D73" s="247"/>
      <c r="E73" s="249"/>
      <c r="F73" s="258" t="str">
        <f t="shared" si="7"/>
        <v/>
      </c>
      <c r="G73" s="250"/>
      <c r="H73" s="285"/>
      <c r="I73" s="285"/>
      <c r="J73" s="232">
        <v>260</v>
      </c>
      <c r="K73" s="253"/>
      <c r="L73" s="254"/>
      <c r="M73" s="254"/>
      <c r="N73" s="254"/>
      <c r="O73" s="197" t="str">
        <f t="shared" si="5"/>
        <v/>
      </c>
      <c r="P73" s="235" t="str">
        <f t="shared" ref="P73:P88" si="8">IF(K73&gt;0,IF(G73="Ne treba raditi na predm.",O73,O73*(J73/(J73-K73))),O73)</f>
        <v/>
      </c>
      <c r="Q73" s="381"/>
      <c r="R73" s="382"/>
      <c r="S73" s="382"/>
      <c r="T73" s="382"/>
      <c r="U73" s="236" t="str">
        <f t="shared" ref="U73:U88" si="9">IF(Q73="","",R73/(Q73-S73))</f>
        <v/>
      </c>
      <c r="V73" s="255" t="str">
        <f t="shared" si="4"/>
        <v/>
      </c>
    </row>
    <row r="74" spans="1:24" s="216" customFormat="1" x14ac:dyDescent="0.2">
      <c r="A74" s="606"/>
      <c r="B74" s="256"/>
      <c r="C74" s="257"/>
      <c r="D74" s="247"/>
      <c r="E74" s="249"/>
      <c r="F74" s="258" t="str">
        <f t="shared" si="7"/>
        <v/>
      </c>
      <c r="G74" s="259"/>
      <c r="H74" s="285"/>
      <c r="I74" s="285"/>
      <c r="J74" s="232">
        <v>260</v>
      </c>
      <c r="K74" s="253"/>
      <c r="L74" s="254"/>
      <c r="M74" s="254"/>
      <c r="N74" s="254"/>
      <c r="O74" s="197" t="str">
        <f t="shared" si="5"/>
        <v/>
      </c>
      <c r="P74" s="235" t="str">
        <f t="shared" si="8"/>
        <v/>
      </c>
      <c r="Q74" s="381"/>
      <c r="R74" s="382"/>
      <c r="S74" s="382"/>
      <c r="T74" s="382"/>
      <c r="U74" s="236" t="str">
        <f t="shared" si="9"/>
        <v/>
      </c>
      <c r="V74" s="255" t="str">
        <f t="shared" si="4"/>
        <v/>
      </c>
      <c r="W74" s="198"/>
      <c r="X74" s="198"/>
    </row>
    <row r="75" spans="1:24" s="216" customFormat="1" x14ac:dyDescent="0.2">
      <c r="A75" s="606"/>
      <c r="B75" s="256"/>
      <c r="C75" s="257"/>
      <c r="D75" s="247"/>
      <c r="E75" s="249"/>
      <c r="F75" s="258" t="str">
        <f t="shared" si="7"/>
        <v/>
      </c>
      <c r="G75" s="259"/>
      <c r="H75" s="285"/>
      <c r="I75" s="285"/>
      <c r="J75" s="232">
        <v>260</v>
      </c>
      <c r="K75" s="253"/>
      <c r="L75" s="254"/>
      <c r="M75" s="254"/>
      <c r="N75" s="254"/>
      <c r="O75" s="197" t="str">
        <f t="shared" si="5"/>
        <v/>
      </c>
      <c r="P75" s="235" t="str">
        <f t="shared" si="8"/>
        <v/>
      </c>
      <c r="Q75" s="381"/>
      <c r="R75" s="382"/>
      <c r="S75" s="382"/>
      <c r="T75" s="382"/>
      <c r="U75" s="236" t="str">
        <f t="shared" si="9"/>
        <v/>
      </c>
      <c r="V75" s="255" t="str">
        <f t="shared" ref="V75:V87" si="10">IF(P75="","",IF(C75="Ne","",IF(G75="Ne treba raditi na predm.","",IF(P75&gt;1,40,IF(U75="",IF(P75&gt;0.95,35,IF(P75&gt;0.9,30,IF(P75&gt;0.85,25,IF(P75&gt;0.8,20,IF(P75&gt;0.75,15,IF(P75&gt;0.7,10,IF(P75&gt;0.5,5,0))))))),IF(U75=1,40,IF(U75&gt;0.95,35,IF(U75&gt;0.9,30,IF(U75&gt;0.85,25,IF(U75&gt;0.8,20,IF(U75&gt;0.75,15,IF(U75&gt;0.7,10,IF(U75&gt;0.5,5,0)))))))))))))</f>
        <v/>
      </c>
      <c r="W75" s="198"/>
      <c r="X75" s="198"/>
    </row>
    <row r="76" spans="1:24" s="216" customFormat="1" x14ac:dyDescent="0.2">
      <c r="A76" s="606"/>
      <c r="B76" s="256"/>
      <c r="C76" s="257"/>
      <c r="D76" s="247"/>
      <c r="E76" s="249"/>
      <c r="F76" s="258" t="str">
        <f t="shared" ref="F76:F85" si="11">IF(E76="Sudija",1,IF(E76="Stručni saradnik",1,""))</f>
        <v/>
      </c>
      <c r="G76" s="259"/>
      <c r="H76" s="285"/>
      <c r="I76" s="285"/>
      <c r="J76" s="232">
        <v>260</v>
      </c>
      <c r="K76" s="253"/>
      <c r="L76" s="254"/>
      <c r="M76" s="254"/>
      <c r="N76" s="254"/>
      <c r="O76" s="197" t="str">
        <f t="shared" ref="O76:O85" si="12">IF(G76="","",IF(G76="Ne treba raditi na predm.",1+SUM(L76:N76),(SUM(L76:N76)/G76)))</f>
        <v/>
      </c>
      <c r="P76" s="235" t="str">
        <f t="shared" si="8"/>
        <v/>
      </c>
      <c r="Q76" s="381"/>
      <c r="R76" s="382"/>
      <c r="S76" s="382"/>
      <c r="T76" s="382"/>
      <c r="U76" s="236" t="str">
        <f t="shared" ref="U76:U85" si="13">IF(Q76="","",R76/(Q76-S76))</f>
        <v/>
      </c>
      <c r="V76" s="255" t="str">
        <f t="shared" si="10"/>
        <v/>
      </c>
      <c r="W76" s="198"/>
      <c r="X76" s="198"/>
    </row>
    <row r="77" spans="1:24" s="216" customFormat="1" x14ac:dyDescent="0.2">
      <c r="A77" s="606"/>
      <c r="B77" s="256"/>
      <c r="C77" s="257"/>
      <c r="D77" s="247"/>
      <c r="E77" s="249"/>
      <c r="F77" s="258" t="str">
        <f t="shared" ref="F77:F84" si="14">IF(E77="Sudija",1,IF(E77="Stručni saradnik",1,""))</f>
        <v/>
      </c>
      <c r="G77" s="259"/>
      <c r="H77" s="285"/>
      <c r="I77" s="285"/>
      <c r="J77" s="232">
        <v>260</v>
      </c>
      <c r="K77" s="253"/>
      <c r="L77" s="254"/>
      <c r="M77" s="254"/>
      <c r="N77" s="254"/>
      <c r="O77" s="197" t="str">
        <f t="shared" ref="O77:O84" si="15">IF(G77="","",IF(G77="Ne treba raditi na predm.",1+SUM(L77:N77),(SUM(L77:N77)/G77)))</f>
        <v/>
      </c>
      <c r="P77" s="235" t="str">
        <f t="shared" si="8"/>
        <v/>
      </c>
      <c r="Q77" s="381"/>
      <c r="R77" s="382"/>
      <c r="S77" s="382"/>
      <c r="T77" s="382"/>
      <c r="U77" s="236" t="str">
        <f t="shared" ref="U77:U84" si="16">IF(Q77="","",R77/(Q77-S77))</f>
        <v/>
      </c>
      <c r="V77" s="255" t="str">
        <f t="shared" si="10"/>
        <v/>
      </c>
      <c r="W77" s="198"/>
      <c r="X77" s="198"/>
    </row>
    <row r="78" spans="1:24" s="216" customFormat="1" x14ac:dyDescent="0.2">
      <c r="A78" s="606"/>
      <c r="B78" s="256"/>
      <c r="C78" s="257"/>
      <c r="D78" s="247"/>
      <c r="E78" s="249"/>
      <c r="F78" s="258" t="str">
        <f t="shared" si="14"/>
        <v/>
      </c>
      <c r="G78" s="259"/>
      <c r="H78" s="285"/>
      <c r="I78" s="285"/>
      <c r="J78" s="232">
        <v>260</v>
      </c>
      <c r="K78" s="253"/>
      <c r="L78" s="254"/>
      <c r="M78" s="254"/>
      <c r="N78" s="254"/>
      <c r="O78" s="197" t="str">
        <f t="shared" si="15"/>
        <v/>
      </c>
      <c r="P78" s="235" t="str">
        <f t="shared" si="8"/>
        <v/>
      </c>
      <c r="Q78" s="381"/>
      <c r="R78" s="382"/>
      <c r="S78" s="382"/>
      <c r="T78" s="382"/>
      <c r="U78" s="236" t="str">
        <f t="shared" si="16"/>
        <v/>
      </c>
      <c r="V78" s="255" t="str">
        <f t="shared" si="10"/>
        <v/>
      </c>
      <c r="W78" s="198"/>
      <c r="X78" s="198"/>
    </row>
    <row r="79" spans="1:24" s="216" customFormat="1" x14ac:dyDescent="0.2">
      <c r="A79" s="606"/>
      <c r="B79" s="256"/>
      <c r="C79" s="257"/>
      <c r="D79" s="247"/>
      <c r="E79" s="249"/>
      <c r="F79" s="258" t="str">
        <f t="shared" si="14"/>
        <v/>
      </c>
      <c r="G79" s="259"/>
      <c r="H79" s="285"/>
      <c r="I79" s="285"/>
      <c r="J79" s="232">
        <v>260</v>
      </c>
      <c r="K79" s="253"/>
      <c r="L79" s="254"/>
      <c r="M79" s="254"/>
      <c r="N79" s="254"/>
      <c r="O79" s="197" t="str">
        <f t="shared" si="15"/>
        <v/>
      </c>
      <c r="P79" s="235" t="str">
        <f t="shared" si="8"/>
        <v/>
      </c>
      <c r="Q79" s="381"/>
      <c r="R79" s="382"/>
      <c r="S79" s="382"/>
      <c r="T79" s="382"/>
      <c r="U79" s="236" t="str">
        <f t="shared" si="16"/>
        <v/>
      </c>
      <c r="V79" s="255" t="str">
        <f t="shared" si="10"/>
        <v/>
      </c>
      <c r="W79" s="198"/>
      <c r="X79" s="198"/>
    </row>
    <row r="80" spans="1:24" s="216" customFormat="1" x14ac:dyDescent="0.2">
      <c r="A80" s="606"/>
      <c r="B80" s="256"/>
      <c r="C80" s="257"/>
      <c r="D80" s="247"/>
      <c r="E80" s="249"/>
      <c r="F80" s="258" t="str">
        <f t="shared" ref="F80" si="17">IF(E80="Sudija",1,IF(E80="Stručni saradnik",1,""))</f>
        <v/>
      </c>
      <c r="G80" s="259"/>
      <c r="H80" s="285"/>
      <c r="I80" s="285"/>
      <c r="J80" s="232">
        <v>260</v>
      </c>
      <c r="K80" s="253"/>
      <c r="L80" s="254"/>
      <c r="M80" s="254"/>
      <c r="N80" s="254"/>
      <c r="O80" s="197" t="str">
        <f t="shared" ref="O80" si="18">IF(G80="","",IF(G80="Ne treba raditi na predm.",1+SUM(L80:N80),(SUM(L80:N80)/G80)))</f>
        <v/>
      </c>
      <c r="P80" s="235" t="str">
        <f t="shared" si="8"/>
        <v/>
      </c>
      <c r="Q80" s="381"/>
      <c r="R80" s="382"/>
      <c r="S80" s="382"/>
      <c r="T80" s="382"/>
      <c r="U80" s="236" t="str">
        <f t="shared" ref="U80" si="19">IF(Q80="","",R80/(Q80-S80))</f>
        <v/>
      </c>
      <c r="V80" s="255" t="str">
        <f t="shared" si="10"/>
        <v/>
      </c>
      <c r="W80" s="198"/>
      <c r="X80" s="198"/>
    </row>
    <row r="81" spans="1:24" s="216" customFormat="1" x14ac:dyDescent="0.2">
      <c r="A81" s="606"/>
      <c r="B81" s="256"/>
      <c r="C81" s="257"/>
      <c r="D81" s="247"/>
      <c r="E81" s="249"/>
      <c r="F81" s="258" t="str">
        <f t="shared" si="14"/>
        <v/>
      </c>
      <c r="G81" s="259"/>
      <c r="H81" s="285"/>
      <c r="I81" s="285"/>
      <c r="J81" s="232">
        <v>260</v>
      </c>
      <c r="K81" s="253"/>
      <c r="L81" s="254"/>
      <c r="M81" s="254"/>
      <c r="N81" s="254"/>
      <c r="O81" s="197" t="str">
        <f t="shared" si="15"/>
        <v/>
      </c>
      <c r="P81" s="235" t="str">
        <f t="shared" si="8"/>
        <v/>
      </c>
      <c r="Q81" s="381"/>
      <c r="R81" s="382"/>
      <c r="S81" s="382"/>
      <c r="T81" s="382"/>
      <c r="U81" s="236" t="str">
        <f t="shared" si="16"/>
        <v/>
      </c>
      <c r="V81" s="255" t="str">
        <f t="shared" si="10"/>
        <v/>
      </c>
      <c r="W81" s="198"/>
      <c r="X81" s="198"/>
    </row>
    <row r="82" spans="1:24" s="216" customFormat="1" x14ac:dyDescent="0.2">
      <c r="A82" s="606"/>
      <c r="B82" s="256"/>
      <c r="C82" s="257"/>
      <c r="D82" s="247"/>
      <c r="E82" s="249"/>
      <c r="F82" s="258" t="str">
        <f t="shared" ref="F82" si="20">IF(E82="Sudija",1,IF(E82="Stručni saradnik",1,""))</f>
        <v/>
      </c>
      <c r="G82" s="259"/>
      <c r="H82" s="285"/>
      <c r="I82" s="285"/>
      <c r="J82" s="232">
        <v>260</v>
      </c>
      <c r="K82" s="253"/>
      <c r="L82" s="254"/>
      <c r="M82" s="254"/>
      <c r="N82" s="254"/>
      <c r="O82" s="197" t="str">
        <f t="shared" ref="O82" si="21">IF(G82="","",IF(G82="Ne treba raditi na predm.",1+SUM(L82:N82),(SUM(L82:N82)/G82)))</f>
        <v/>
      </c>
      <c r="P82" s="235" t="str">
        <f t="shared" si="8"/>
        <v/>
      </c>
      <c r="Q82" s="381"/>
      <c r="R82" s="382"/>
      <c r="S82" s="382"/>
      <c r="T82" s="382"/>
      <c r="U82" s="236" t="str">
        <f t="shared" ref="U82" si="22">IF(Q82="","",R82/(Q82-S82))</f>
        <v/>
      </c>
      <c r="V82" s="255" t="str">
        <f t="shared" si="10"/>
        <v/>
      </c>
      <c r="W82" s="198"/>
      <c r="X82" s="198"/>
    </row>
    <row r="83" spans="1:24" s="216" customFormat="1" x14ac:dyDescent="0.2">
      <c r="A83" s="606"/>
      <c r="B83" s="256"/>
      <c r="C83" s="257"/>
      <c r="D83" s="247"/>
      <c r="E83" s="249"/>
      <c r="F83" s="258" t="str">
        <f t="shared" si="14"/>
        <v/>
      </c>
      <c r="G83" s="259"/>
      <c r="H83" s="285"/>
      <c r="I83" s="285"/>
      <c r="J83" s="232">
        <v>260</v>
      </c>
      <c r="K83" s="253"/>
      <c r="L83" s="254"/>
      <c r="M83" s="254"/>
      <c r="N83" s="254"/>
      <c r="O83" s="197" t="str">
        <f t="shared" si="15"/>
        <v/>
      </c>
      <c r="P83" s="235" t="str">
        <f t="shared" si="8"/>
        <v/>
      </c>
      <c r="Q83" s="381"/>
      <c r="R83" s="382"/>
      <c r="S83" s="382"/>
      <c r="T83" s="382"/>
      <c r="U83" s="236" t="str">
        <f t="shared" si="16"/>
        <v/>
      </c>
      <c r="V83" s="255" t="str">
        <f t="shared" si="10"/>
        <v/>
      </c>
      <c r="W83" s="198"/>
      <c r="X83" s="198"/>
    </row>
    <row r="84" spans="1:24" s="216" customFormat="1" x14ac:dyDescent="0.2">
      <c r="A84" s="606"/>
      <c r="B84" s="256"/>
      <c r="C84" s="257"/>
      <c r="D84" s="247"/>
      <c r="E84" s="249"/>
      <c r="F84" s="258" t="str">
        <f t="shared" si="14"/>
        <v/>
      </c>
      <c r="G84" s="259"/>
      <c r="H84" s="285"/>
      <c r="I84" s="285"/>
      <c r="J84" s="232">
        <v>260</v>
      </c>
      <c r="K84" s="253"/>
      <c r="L84" s="254"/>
      <c r="M84" s="254"/>
      <c r="N84" s="254"/>
      <c r="O84" s="197" t="str">
        <f t="shared" si="15"/>
        <v/>
      </c>
      <c r="P84" s="235" t="str">
        <f t="shared" si="8"/>
        <v/>
      </c>
      <c r="Q84" s="381"/>
      <c r="R84" s="382"/>
      <c r="S84" s="382"/>
      <c r="T84" s="382"/>
      <c r="U84" s="236" t="str">
        <f t="shared" si="16"/>
        <v/>
      </c>
      <c r="V84" s="255" t="str">
        <f t="shared" si="10"/>
        <v/>
      </c>
      <c r="W84" s="198"/>
      <c r="X84" s="198"/>
    </row>
    <row r="85" spans="1:24" s="216" customFormat="1" x14ac:dyDescent="0.2">
      <c r="A85" s="606"/>
      <c r="B85" s="256"/>
      <c r="C85" s="257"/>
      <c r="D85" s="247"/>
      <c r="E85" s="249"/>
      <c r="F85" s="258" t="str">
        <f t="shared" si="11"/>
        <v/>
      </c>
      <c r="G85" s="259"/>
      <c r="H85" s="285"/>
      <c r="I85" s="285"/>
      <c r="J85" s="232">
        <v>260</v>
      </c>
      <c r="K85" s="253"/>
      <c r="L85" s="254"/>
      <c r="M85" s="254"/>
      <c r="N85" s="254"/>
      <c r="O85" s="197" t="str">
        <f t="shared" si="12"/>
        <v/>
      </c>
      <c r="P85" s="235" t="str">
        <f t="shared" si="8"/>
        <v/>
      </c>
      <c r="Q85" s="381"/>
      <c r="R85" s="382"/>
      <c r="S85" s="382"/>
      <c r="T85" s="382"/>
      <c r="U85" s="236" t="str">
        <f t="shared" si="13"/>
        <v/>
      </c>
      <c r="V85" s="255" t="str">
        <f t="shared" si="10"/>
        <v/>
      </c>
      <c r="W85" s="198"/>
      <c r="X85" s="198"/>
    </row>
    <row r="86" spans="1:24" s="216" customFormat="1" x14ac:dyDescent="0.2">
      <c r="A86" s="606"/>
      <c r="B86" s="256"/>
      <c r="C86" s="257"/>
      <c r="D86" s="247"/>
      <c r="E86" s="249"/>
      <c r="F86" s="258" t="str">
        <f t="shared" si="7"/>
        <v/>
      </c>
      <c r="G86" s="259"/>
      <c r="H86" s="285"/>
      <c r="I86" s="285"/>
      <c r="J86" s="232">
        <v>260</v>
      </c>
      <c r="K86" s="253"/>
      <c r="L86" s="254"/>
      <c r="M86" s="254"/>
      <c r="N86" s="254"/>
      <c r="O86" s="197" t="str">
        <f t="shared" ref="O86:O88" si="23">IF(G86="","",IF(G86="Ne treba raditi na predm.",1+SUM(L86:N86),(SUM(L86:N86)/G86)))</f>
        <v/>
      </c>
      <c r="P86" s="235" t="str">
        <f t="shared" si="8"/>
        <v/>
      </c>
      <c r="Q86" s="381"/>
      <c r="R86" s="382"/>
      <c r="S86" s="382"/>
      <c r="T86" s="382"/>
      <c r="U86" s="236" t="str">
        <f t="shared" si="9"/>
        <v/>
      </c>
      <c r="V86" s="255" t="str">
        <f t="shared" si="10"/>
        <v/>
      </c>
      <c r="W86" s="198"/>
      <c r="X86" s="198"/>
    </row>
    <row r="87" spans="1:24" s="216" customFormat="1" x14ac:dyDescent="0.2">
      <c r="A87" s="606"/>
      <c r="B87" s="256"/>
      <c r="C87" s="257"/>
      <c r="D87" s="247"/>
      <c r="E87" s="249"/>
      <c r="F87" s="258" t="str">
        <f t="shared" si="7"/>
        <v/>
      </c>
      <c r="G87" s="259"/>
      <c r="H87" s="285"/>
      <c r="I87" s="285"/>
      <c r="J87" s="232">
        <v>260</v>
      </c>
      <c r="K87" s="253"/>
      <c r="L87" s="254"/>
      <c r="M87" s="254"/>
      <c r="N87" s="254"/>
      <c r="O87" s="197" t="str">
        <f t="shared" si="23"/>
        <v/>
      </c>
      <c r="P87" s="235" t="str">
        <f t="shared" si="8"/>
        <v/>
      </c>
      <c r="Q87" s="381"/>
      <c r="R87" s="382"/>
      <c r="S87" s="382"/>
      <c r="T87" s="382"/>
      <c r="U87" s="236" t="str">
        <f t="shared" si="9"/>
        <v/>
      </c>
      <c r="V87" s="255" t="str">
        <f t="shared" si="10"/>
        <v/>
      </c>
      <c r="W87" s="198"/>
      <c r="X87" s="198"/>
    </row>
    <row r="88" spans="1:24" s="216" customFormat="1" ht="15.75" thickBot="1" x14ac:dyDescent="0.25">
      <c r="A88" s="607"/>
      <c r="B88" s="608"/>
      <c r="C88" s="609"/>
      <c r="D88" s="610"/>
      <c r="E88" s="611"/>
      <c r="F88" s="698" t="str">
        <f t="shared" si="7"/>
        <v/>
      </c>
      <c r="G88" s="613"/>
      <c r="H88" s="614"/>
      <c r="I88" s="614"/>
      <c r="J88" s="609">
        <v>260</v>
      </c>
      <c r="K88" s="615"/>
      <c r="L88" s="616"/>
      <c r="M88" s="616"/>
      <c r="N88" s="616"/>
      <c r="O88" s="617" t="str">
        <f t="shared" si="23"/>
        <v/>
      </c>
      <c r="P88" s="618" t="str">
        <f t="shared" si="8"/>
        <v/>
      </c>
      <c r="Q88" s="619"/>
      <c r="R88" s="620"/>
      <c r="S88" s="620"/>
      <c r="T88" s="620"/>
      <c r="U88" s="621" t="str">
        <f t="shared" si="9"/>
        <v/>
      </c>
      <c r="V88" s="622" t="str">
        <f>IF(P88="","",IF(C88="Ne","",IF(G88="Ne treba raditi na predm.","",IF(P88&gt;1,40,IF(U88="",IF(P88&gt;0.95,35,IF(P88&gt;0.9,30,IF(P88&gt;0.85,25,IF(P88&gt;0.8,20,IF(P88&gt;0.75,15,IF(P88&gt;0.7,10,IF(P88&gt;0.5,5,0))))))),IF(U88=1,40,IF(U88&gt;0.95,35,IF(U88&gt;0.9,30,IF(U88&gt;0.85,25,IF(U88&gt;0.8,20,IF(U88&gt;0.75,15,IF(U88&gt;0.7,10,IF(U88&gt;0.5,5,0)))))))))))))</f>
        <v/>
      </c>
      <c r="W88" s="198"/>
      <c r="X88" s="198"/>
    </row>
    <row r="89" spans="1:24" s="388" customFormat="1" x14ac:dyDescent="0.25">
      <c r="A89" s="299"/>
      <c r="B89" s="300"/>
      <c r="C89" s="402"/>
      <c r="D89" s="300"/>
      <c r="E89" s="300"/>
      <c r="F89" s="301"/>
      <c r="G89" s="403"/>
      <c r="H89" s="404"/>
      <c r="I89" s="404"/>
      <c r="J89" s="405"/>
      <c r="K89" s="299"/>
      <c r="L89" s="302"/>
      <c r="M89" s="302"/>
      <c r="N89" s="302"/>
      <c r="O89" s="303" t="s">
        <v>171</v>
      </c>
      <c r="P89" s="623">
        <f>IF(P8="",IF(P9="","",AVERAGEIF(P8:P88,"&gt;0,2")),AVERAGEIF(P8:P88,"&gt;0,2"))</f>
        <v>1.0478786430542191</v>
      </c>
      <c r="Q89" s="387">
        <f>SUM(Q8:Q88)</f>
        <v>0</v>
      </c>
      <c r="R89" s="387">
        <f t="shared" ref="R89:T89" si="24">SUM(R8:R88)</f>
        <v>0</v>
      </c>
      <c r="S89" s="387">
        <f t="shared" si="24"/>
        <v>0</v>
      </c>
      <c r="T89" s="387">
        <f t="shared" si="24"/>
        <v>0</v>
      </c>
      <c r="U89" s="460" t="str">
        <f>IF(Q89=0,"",R89/(Q89-S89))</f>
        <v/>
      </c>
      <c r="V89" s="680"/>
    </row>
    <row r="90" spans="1:24" s="388" customFormat="1" ht="15.75" thickBot="1" x14ac:dyDescent="0.3">
      <c r="A90" s="299"/>
      <c r="B90" s="300"/>
      <c r="C90" s="402"/>
      <c r="D90" s="300"/>
      <c r="E90" s="300"/>
      <c r="F90" s="301"/>
      <c r="G90" s="403"/>
      <c r="H90" s="404"/>
      <c r="I90" s="404"/>
      <c r="J90" s="405"/>
      <c r="K90" s="299"/>
      <c r="L90" s="302"/>
      <c r="M90" s="302"/>
      <c r="N90" s="302"/>
      <c r="O90" s="389" t="s">
        <v>291</v>
      </c>
      <c r="P90" s="624">
        <f>IF(P89="","",IF(P89&gt;1,20,IF(P89&gt;0.95,18,IF(P89&gt;0.9,15,IF(P89&gt;0.85,13,IF(P89&gt;0.8,10,IF(P89&gt;0.75,8,IF(P89&gt;0.7,5,IF(P89&gt;0.5,3,0)))))))))</f>
        <v>20</v>
      </c>
      <c r="Q90" s="387"/>
      <c r="R90" s="387"/>
      <c r="S90" s="387"/>
      <c r="T90" s="387"/>
      <c r="U90" s="460"/>
      <c r="V90" s="679"/>
    </row>
    <row r="91" spans="1:24" s="388" customFormat="1" x14ac:dyDescent="0.25">
      <c r="A91" s="299"/>
      <c r="B91" s="300"/>
      <c r="C91" s="402"/>
      <c r="D91" s="300"/>
      <c r="E91" s="300"/>
      <c r="F91" s="301"/>
      <c r="G91" s="403"/>
      <c r="H91" s="404"/>
      <c r="I91" s="404"/>
      <c r="J91" s="405"/>
      <c r="K91" s="299"/>
      <c r="L91" s="302"/>
      <c r="M91" s="302"/>
      <c r="N91" s="302"/>
      <c r="O91" s="389"/>
      <c r="P91" s="304"/>
      <c r="Q91" s="387"/>
      <c r="R91" s="387"/>
      <c r="S91" s="387"/>
      <c r="T91" s="387"/>
      <c r="U91" s="460"/>
      <c r="V91" s="461"/>
    </row>
    <row r="92" spans="1:24" s="388" customFormat="1" x14ac:dyDescent="0.25">
      <c r="A92" s="299"/>
      <c r="B92" s="736" t="s">
        <v>272</v>
      </c>
      <c r="C92" s="737"/>
      <c r="D92" s="737"/>
      <c r="E92" s="737"/>
      <c r="F92" s="737"/>
      <c r="G92" s="738"/>
      <c r="H92" s="404"/>
      <c r="I92" s="404"/>
      <c r="J92" s="405"/>
      <c r="K92" s="299"/>
      <c r="L92" s="302"/>
      <c r="M92" s="302"/>
      <c r="N92" s="302"/>
      <c r="O92" s="389"/>
      <c r="P92" s="304"/>
      <c r="Q92" s="387"/>
      <c r="R92" s="387"/>
      <c r="S92" s="387"/>
      <c r="T92" s="387"/>
      <c r="U92" s="460"/>
      <c r="V92" s="461"/>
    </row>
    <row r="93" spans="1:24" s="388" customFormat="1" x14ac:dyDescent="0.25">
      <c r="A93" s="299"/>
      <c r="B93" s="654" t="s">
        <v>269</v>
      </c>
      <c r="C93" s="727" t="s">
        <v>273</v>
      </c>
      <c r="D93" s="728"/>
      <c r="E93" s="729"/>
      <c r="F93" s="655"/>
      <c r="G93" s="656">
        <v>0.97</v>
      </c>
      <c r="H93" s="404"/>
      <c r="I93" s="404"/>
      <c r="J93" s="405"/>
      <c r="K93" s="299"/>
      <c r="L93" s="302"/>
      <c r="M93" s="302"/>
      <c r="N93" s="302"/>
      <c r="O93" s="389"/>
      <c r="P93" s="304"/>
      <c r="Q93" s="387"/>
      <c r="R93" s="387"/>
      <c r="S93" s="387"/>
      <c r="T93" s="387"/>
      <c r="U93" s="460"/>
      <c r="V93" s="461"/>
    </row>
    <row r="94" spans="1:24" s="388" customFormat="1" x14ac:dyDescent="0.25">
      <c r="A94" s="299"/>
      <c r="B94" s="657"/>
      <c r="C94" s="724"/>
      <c r="D94" s="725"/>
      <c r="E94" s="726"/>
      <c r="F94" s="658"/>
      <c r="G94" s="659"/>
      <c r="H94" s="404"/>
      <c r="I94" s="404"/>
      <c r="J94" s="405"/>
      <c r="K94" s="299"/>
      <c r="L94" s="302"/>
      <c r="M94" s="302"/>
      <c r="N94" s="302"/>
      <c r="O94" s="389"/>
      <c r="P94" s="304"/>
      <c r="Q94" s="387"/>
      <c r="R94" s="387"/>
      <c r="S94" s="387"/>
      <c r="T94" s="387"/>
      <c r="U94" s="460"/>
      <c r="V94" s="461"/>
    </row>
    <row r="95" spans="1:24" s="388" customFormat="1" x14ac:dyDescent="0.25">
      <c r="A95" s="299"/>
      <c r="B95" s="657"/>
      <c r="C95" s="724"/>
      <c r="D95" s="725"/>
      <c r="E95" s="726"/>
      <c r="F95" s="658"/>
      <c r="G95" s="659"/>
      <c r="H95" s="404"/>
      <c r="I95" s="404"/>
      <c r="J95" s="405"/>
      <c r="K95" s="299"/>
      <c r="L95" s="302"/>
      <c r="M95" s="302"/>
      <c r="N95" s="302"/>
      <c r="O95" s="389"/>
      <c r="P95" s="304"/>
      <c r="Q95" s="387"/>
      <c r="R95" s="387"/>
      <c r="S95" s="387"/>
      <c r="T95" s="387"/>
      <c r="U95" s="460"/>
      <c r="V95" s="461"/>
    </row>
    <row r="96" spans="1:24" s="388" customFormat="1" x14ac:dyDescent="0.25">
      <c r="A96" s="299"/>
      <c r="B96" s="657"/>
      <c r="C96" s="724"/>
      <c r="D96" s="725"/>
      <c r="E96" s="726"/>
      <c r="F96" s="658"/>
      <c r="G96" s="659"/>
      <c r="H96" s="404"/>
      <c r="I96" s="404"/>
      <c r="J96" s="405"/>
      <c r="K96" s="299"/>
      <c r="L96" s="302"/>
      <c r="M96" s="302"/>
      <c r="N96" s="302"/>
      <c r="O96" s="389"/>
      <c r="P96" s="304"/>
      <c r="Q96" s="387"/>
      <c r="R96" s="387"/>
      <c r="S96" s="387"/>
      <c r="T96" s="387"/>
      <c r="U96" s="460"/>
      <c r="V96" s="461"/>
    </row>
    <row r="97" spans="1:22" s="388" customFormat="1" x14ac:dyDescent="0.25">
      <c r="A97" s="299"/>
      <c r="B97" s="657"/>
      <c r="C97" s="724"/>
      <c r="D97" s="725"/>
      <c r="E97" s="726"/>
      <c r="F97" s="658"/>
      <c r="G97" s="659"/>
      <c r="H97" s="404"/>
      <c r="I97" s="404"/>
      <c r="J97" s="405"/>
      <c r="K97" s="299"/>
      <c r="L97" s="302"/>
      <c r="M97" s="302"/>
      <c r="N97" s="302"/>
      <c r="O97" s="389"/>
      <c r="P97" s="304"/>
      <c r="Q97" s="387"/>
      <c r="R97" s="387"/>
      <c r="S97" s="387"/>
      <c r="T97" s="387"/>
      <c r="U97" s="460"/>
      <c r="V97" s="461"/>
    </row>
    <row r="98" spans="1:22" s="388" customFormat="1" x14ac:dyDescent="0.25">
      <c r="A98" s="299"/>
      <c r="B98" s="657"/>
      <c r="C98" s="724"/>
      <c r="D98" s="725"/>
      <c r="E98" s="726"/>
      <c r="F98" s="658"/>
      <c r="G98" s="659"/>
      <c r="H98" s="404"/>
      <c r="I98" s="404"/>
      <c r="J98" s="405"/>
      <c r="K98" s="299"/>
      <c r="L98" s="302"/>
      <c r="M98" s="302"/>
      <c r="N98" s="302"/>
      <c r="O98" s="389"/>
      <c r="P98" s="304"/>
      <c r="Q98" s="387"/>
      <c r="R98" s="387"/>
      <c r="S98" s="387"/>
      <c r="T98" s="387"/>
      <c r="U98" s="460"/>
      <c r="V98" s="461"/>
    </row>
    <row r="99" spans="1:22" s="388" customFormat="1" x14ac:dyDescent="0.25">
      <c r="A99" s="299"/>
      <c r="B99" s="657"/>
      <c r="C99" s="724"/>
      <c r="D99" s="725"/>
      <c r="E99" s="726"/>
      <c r="F99" s="658"/>
      <c r="G99" s="659"/>
      <c r="H99" s="404"/>
      <c r="I99" s="404"/>
      <c r="J99" s="405"/>
      <c r="K99" s="299"/>
      <c r="L99" s="302"/>
      <c r="M99" s="302"/>
      <c r="N99" s="302"/>
      <c r="O99" s="389"/>
      <c r="P99" s="304"/>
      <c r="Q99" s="387"/>
      <c r="R99" s="387"/>
      <c r="S99" s="387"/>
      <c r="T99" s="387"/>
      <c r="U99" s="460"/>
      <c r="V99" s="461"/>
    </row>
    <row r="100" spans="1:22" s="388" customFormat="1" x14ac:dyDescent="0.25">
      <c r="A100" s="299"/>
      <c r="B100" s="657"/>
      <c r="C100" s="724"/>
      <c r="D100" s="725"/>
      <c r="E100" s="726"/>
      <c r="F100" s="658"/>
      <c r="G100" s="659"/>
      <c r="H100" s="404"/>
      <c r="I100" s="404"/>
      <c r="J100" s="405"/>
      <c r="K100" s="299"/>
      <c r="L100" s="302"/>
      <c r="M100" s="302"/>
      <c r="N100" s="302"/>
      <c r="O100" s="389"/>
      <c r="P100" s="304"/>
      <c r="Q100" s="387"/>
      <c r="R100" s="387"/>
      <c r="S100" s="387"/>
      <c r="T100" s="387"/>
      <c r="U100" s="460"/>
      <c r="V100" s="461"/>
    </row>
    <row r="101" spans="1:22" s="388" customFormat="1" x14ac:dyDescent="0.25">
      <c r="A101" s="299"/>
      <c r="B101" s="657"/>
      <c r="C101" s="724"/>
      <c r="D101" s="725"/>
      <c r="E101" s="726"/>
      <c r="F101" s="658"/>
      <c r="G101" s="659"/>
      <c r="H101" s="404"/>
      <c r="I101" s="404"/>
      <c r="J101" s="405"/>
      <c r="K101" s="299"/>
      <c r="L101" s="302"/>
      <c r="M101" s="302"/>
      <c r="N101" s="302"/>
      <c r="O101" s="389"/>
      <c r="P101" s="304"/>
      <c r="Q101" s="387"/>
      <c r="R101" s="387"/>
      <c r="S101" s="387"/>
      <c r="T101" s="387"/>
      <c r="U101" s="460"/>
      <c r="V101" s="461"/>
    </row>
    <row r="102" spans="1:22" s="388" customFormat="1" x14ac:dyDescent="0.25">
      <c r="A102" s="299"/>
      <c r="B102" s="657"/>
      <c r="C102" s="724"/>
      <c r="D102" s="725"/>
      <c r="E102" s="726"/>
      <c r="F102" s="658"/>
      <c r="G102" s="659"/>
      <c r="H102" s="404"/>
      <c r="I102" s="404"/>
      <c r="J102" s="405"/>
      <c r="K102" s="299"/>
      <c r="L102" s="302"/>
      <c r="M102" s="302"/>
      <c r="N102" s="302"/>
      <c r="O102" s="389"/>
      <c r="P102" s="304"/>
      <c r="Q102" s="387"/>
      <c r="R102" s="387"/>
      <c r="S102" s="387"/>
      <c r="T102" s="387"/>
      <c r="U102" s="460"/>
      <c r="V102" s="461"/>
    </row>
    <row r="103" spans="1:22" s="388" customFormat="1" x14ac:dyDescent="0.25">
      <c r="A103" s="299"/>
      <c r="B103" s="657"/>
      <c r="C103" s="724"/>
      <c r="D103" s="725"/>
      <c r="E103" s="726"/>
      <c r="F103" s="658"/>
      <c r="G103" s="659"/>
      <c r="H103" s="404"/>
      <c r="I103" s="404"/>
      <c r="J103" s="405"/>
      <c r="K103" s="299"/>
      <c r="L103" s="302"/>
      <c r="M103" s="302"/>
      <c r="N103" s="302"/>
      <c r="O103" s="389"/>
      <c r="P103" s="304"/>
      <c r="Q103" s="387"/>
      <c r="R103" s="387"/>
      <c r="S103" s="387"/>
      <c r="T103" s="387"/>
      <c r="U103" s="460"/>
      <c r="V103" s="461"/>
    </row>
    <row r="104" spans="1:22" s="388" customFormat="1" x14ac:dyDescent="0.25">
      <c r="A104" s="299"/>
      <c r="B104" s="657"/>
      <c r="C104" s="724"/>
      <c r="D104" s="725"/>
      <c r="E104" s="726"/>
      <c r="F104" s="658"/>
      <c r="G104" s="659"/>
      <c r="H104" s="404"/>
      <c r="I104" s="404"/>
      <c r="J104" s="405"/>
      <c r="K104" s="299"/>
      <c r="L104" s="302"/>
      <c r="M104" s="302"/>
      <c r="N104" s="302"/>
      <c r="O104" s="389"/>
      <c r="P104" s="304"/>
      <c r="Q104" s="387"/>
      <c r="R104" s="387"/>
      <c r="S104" s="387"/>
      <c r="T104" s="387"/>
      <c r="U104" s="460"/>
      <c r="V104" s="461"/>
    </row>
    <row r="105" spans="1:22" s="388" customFormat="1" x14ac:dyDescent="0.25">
      <c r="A105" s="299"/>
      <c r="B105" s="657"/>
      <c r="C105" s="724"/>
      <c r="D105" s="725"/>
      <c r="E105" s="726"/>
      <c r="F105" s="658"/>
      <c r="G105" s="659"/>
      <c r="H105" s="404"/>
      <c r="I105" s="404"/>
      <c r="J105" s="405"/>
      <c r="K105" s="299"/>
      <c r="L105" s="302"/>
      <c r="M105" s="302"/>
      <c r="N105" s="302"/>
      <c r="O105" s="389"/>
      <c r="P105" s="304"/>
      <c r="Q105" s="387"/>
      <c r="R105" s="387"/>
      <c r="S105" s="387"/>
      <c r="T105" s="387"/>
      <c r="U105" s="460"/>
      <c r="V105" s="461"/>
    </row>
    <row r="106" spans="1:22" s="388" customFormat="1" x14ac:dyDescent="0.25">
      <c r="A106" s="299"/>
      <c r="B106" s="657"/>
      <c r="C106" s="724"/>
      <c r="D106" s="725"/>
      <c r="E106" s="726"/>
      <c r="F106" s="658"/>
      <c r="G106" s="659"/>
      <c r="H106" s="404"/>
      <c r="I106" s="404"/>
      <c r="J106" s="405"/>
      <c r="K106" s="299"/>
      <c r="L106" s="302"/>
      <c r="M106" s="302"/>
      <c r="N106" s="302"/>
      <c r="O106" s="389"/>
      <c r="P106" s="304"/>
      <c r="Q106" s="387"/>
      <c r="R106" s="387"/>
      <c r="S106" s="387"/>
      <c r="T106" s="387"/>
      <c r="U106" s="460"/>
      <c r="V106" s="461"/>
    </row>
    <row r="107" spans="1:22" s="388" customFormat="1" x14ac:dyDescent="0.25">
      <c r="A107" s="299"/>
      <c r="B107" s="657"/>
      <c r="C107" s="724"/>
      <c r="D107" s="725"/>
      <c r="E107" s="726"/>
      <c r="F107" s="658"/>
      <c r="G107" s="659"/>
      <c r="H107" s="404"/>
      <c r="I107" s="404"/>
      <c r="J107" s="405"/>
      <c r="K107" s="299"/>
      <c r="L107" s="302"/>
      <c r="M107" s="302"/>
      <c r="N107" s="302"/>
      <c r="O107" s="389"/>
      <c r="P107" s="304"/>
      <c r="Q107" s="387"/>
      <c r="R107" s="387"/>
      <c r="S107" s="387"/>
      <c r="T107" s="387"/>
      <c r="U107" s="460"/>
      <c r="V107" s="461"/>
    </row>
    <row r="108" spans="1:22" s="388" customFormat="1" x14ac:dyDescent="0.25">
      <c r="A108" s="299"/>
      <c r="B108" s="657"/>
      <c r="C108" s="724"/>
      <c r="D108" s="725"/>
      <c r="E108" s="726"/>
      <c r="F108" s="658"/>
      <c r="G108" s="659"/>
      <c r="H108" s="404"/>
      <c r="I108" s="404"/>
      <c r="J108" s="405"/>
      <c r="K108" s="299"/>
      <c r="L108" s="302"/>
      <c r="M108" s="302"/>
      <c r="N108" s="302"/>
      <c r="O108" s="389"/>
      <c r="P108" s="304"/>
      <c r="Q108" s="387"/>
      <c r="R108" s="387"/>
      <c r="S108" s="387"/>
      <c r="T108" s="387"/>
      <c r="U108" s="460"/>
      <c r="V108" s="461"/>
    </row>
    <row r="109" spans="1:22" s="388" customFormat="1" ht="15.75" thickBot="1" x14ac:dyDescent="0.3">
      <c r="A109" s="299"/>
      <c r="B109" s="300"/>
      <c r="C109" s="402"/>
      <c r="D109" s="300"/>
      <c r="E109" s="300"/>
      <c r="F109" s="301"/>
      <c r="G109" s="403"/>
      <c r="H109" s="404"/>
      <c r="I109" s="404"/>
      <c r="J109" s="405"/>
      <c r="K109" s="299"/>
      <c r="L109" s="302"/>
      <c r="M109" s="302"/>
      <c r="N109" s="302"/>
      <c r="O109" s="389"/>
      <c r="P109" s="304"/>
      <c r="Q109" s="387"/>
      <c r="R109" s="387"/>
      <c r="S109" s="387"/>
      <c r="T109" s="387"/>
      <c r="U109" s="460"/>
      <c r="V109" s="461"/>
    </row>
    <row r="110" spans="1:22" s="388" customFormat="1" x14ac:dyDescent="0.2">
      <c r="A110" s="578"/>
      <c r="B110" s="579"/>
      <c r="C110" s="580"/>
      <c r="D110" s="579"/>
      <c r="E110" s="579"/>
      <c r="F110" s="581"/>
      <c r="G110" s="582"/>
      <c r="H110" s="583"/>
      <c r="I110" s="583"/>
      <c r="J110" s="584"/>
      <c r="K110" s="585"/>
      <c r="L110" s="586"/>
      <c r="M110" s="586"/>
      <c r="N110" s="586"/>
      <c r="O110" s="587"/>
      <c r="P110" s="588"/>
      <c r="Q110" s="732" t="s">
        <v>183</v>
      </c>
      <c r="R110" s="732"/>
      <c r="S110" s="732"/>
      <c r="T110" s="732"/>
      <c r="U110" s="733"/>
      <c r="V110" s="461"/>
    </row>
    <row r="111" spans="1:22" s="388" customFormat="1" ht="132.75" customHeight="1" x14ac:dyDescent="0.2">
      <c r="A111" s="730" t="s">
        <v>323</v>
      </c>
      <c r="B111" s="731"/>
      <c r="C111" s="731"/>
      <c r="D111" s="731"/>
      <c r="E111" s="731"/>
      <c r="F111" s="731"/>
      <c r="G111" s="731"/>
      <c r="H111" s="731"/>
      <c r="I111" s="731"/>
      <c r="J111" s="731"/>
      <c r="K111" s="731"/>
      <c r="L111" s="731"/>
      <c r="M111" s="731"/>
      <c r="N111" s="731"/>
      <c r="O111" s="731"/>
      <c r="P111" s="304"/>
      <c r="Q111" s="565" t="s">
        <v>184</v>
      </c>
      <c r="R111" s="565" t="s">
        <v>185</v>
      </c>
      <c r="S111" s="565" t="s">
        <v>186</v>
      </c>
      <c r="T111" s="565" t="s">
        <v>187</v>
      </c>
      <c r="U111" s="589" t="s">
        <v>188</v>
      </c>
      <c r="V111" s="461"/>
    </row>
    <row r="112" spans="1:22" s="388" customFormat="1" x14ac:dyDescent="0.2">
      <c r="A112" s="590"/>
      <c r="B112" s="300"/>
      <c r="C112" s="402"/>
      <c r="D112" s="300"/>
      <c r="E112" s="300"/>
      <c r="F112" s="301"/>
      <c r="G112" s="403"/>
      <c r="H112" s="404"/>
      <c r="I112" s="404"/>
      <c r="J112" s="405"/>
      <c r="K112" s="299"/>
      <c r="L112" s="302"/>
      <c r="M112" s="302"/>
      <c r="N112" s="302"/>
      <c r="O112" s="389"/>
      <c r="P112" s="304"/>
      <c r="Q112" s="382"/>
      <c r="R112" s="382"/>
      <c r="S112" s="382"/>
      <c r="T112" s="382"/>
      <c r="U112" s="236" t="str">
        <f>IF(Q112="","",R112/(Q112-S112))</f>
        <v/>
      </c>
      <c r="V112" s="461"/>
    </row>
    <row r="113" spans="1:32" s="388" customFormat="1" ht="15.75" thickBot="1" x14ac:dyDescent="0.3">
      <c r="A113" s="591"/>
      <c r="B113" s="592"/>
      <c r="C113" s="593"/>
      <c r="D113" s="592"/>
      <c r="E113" s="592"/>
      <c r="F113" s="594"/>
      <c r="G113" s="595"/>
      <c r="H113" s="596"/>
      <c r="I113" s="596"/>
      <c r="J113" s="597"/>
      <c r="K113" s="598"/>
      <c r="L113" s="599"/>
      <c r="M113" s="599"/>
      <c r="N113" s="599"/>
      <c r="O113" s="600"/>
      <c r="P113" s="601"/>
      <c r="Q113" s="602"/>
      <c r="R113" s="602"/>
      <c r="S113" s="602"/>
      <c r="T113" s="600" t="s">
        <v>292</v>
      </c>
      <c r="U113" s="603" t="str">
        <f>IF(U112="","",IF(U112=1,20,IF(U112&gt;0.95,18,IF(U112&gt;0.9,15,IF(U112&gt;0.85,13,IF(U112&gt;0.8,10,IF(U112&gt;0.75,8,IF(U112&gt;0.7,5,IF(U112&gt;0.5,3,0)))))))))</f>
        <v/>
      </c>
      <c r="V113" s="461"/>
    </row>
    <row r="114" spans="1:32" s="388" customFormat="1" x14ac:dyDescent="0.2">
      <c r="A114" s="299"/>
      <c r="B114" s="300"/>
      <c r="C114" s="402"/>
      <c r="D114" s="300"/>
      <c r="E114" s="300"/>
      <c r="F114" s="301"/>
      <c r="G114" s="403"/>
      <c r="H114" s="404"/>
      <c r="I114" s="404"/>
      <c r="J114" s="405"/>
      <c r="K114" s="299"/>
      <c r="L114" s="302"/>
      <c r="M114" s="302"/>
      <c r="N114" s="302"/>
      <c r="P114" s="389"/>
      <c r="Q114" s="275"/>
      <c r="R114" s="275"/>
      <c r="S114" s="275"/>
      <c r="T114" s="275"/>
      <c r="AF114" s="459"/>
    </row>
    <row r="115" spans="1:32" s="388" customFormat="1" ht="15.75" thickBot="1" x14ac:dyDescent="0.25">
      <c r="A115" s="299"/>
      <c r="B115" s="300"/>
      <c r="C115" s="402"/>
      <c r="D115" s="300"/>
      <c r="E115" s="300"/>
      <c r="F115" s="301"/>
      <c r="G115" s="403"/>
      <c r="H115" s="404"/>
      <c r="I115" s="404"/>
      <c r="J115" s="405"/>
      <c r="K115" s="299"/>
      <c r="L115" s="302"/>
      <c r="M115" s="302"/>
      <c r="N115" s="302"/>
      <c r="P115" s="389"/>
      <c r="Q115" s="275"/>
      <c r="R115" s="275"/>
      <c r="S115" s="275"/>
      <c r="T115" s="275"/>
      <c r="AF115" s="459"/>
    </row>
    <row r="116" spans="1:32" s="216" customFormat="1" ht="33.75" customHeight="1" x14ac:dyDescent="0.25">
      <c r="A116" s="739" t="s">
        <v>293</v>
      </c>
      <c r="B116" s="740"/>
      <c r="C116" s="740"/>
      <c r="D116" s="740"/>
      <c r="E116" s="740"/>
      <c r="F116" s="740"/>
      <c r="G116" s="740"/>
      <c r="H116" s="740"/>
      <c r="I116" s="740"/>
      <c r="J116" s="740"/>
      <c r="K116" s="740"/>
      <c r="L116" s="740"/>
      <c r="M116" s="740"/>
      <c r="N116" s="740"/>
      <c r="O116" s="740"/>
      <c r="P116" s="740"/>
      <c r="Q116" s="740"/>
      <c r="R116" s="740"/>
      <c r="S116" s="740"/>
      <c r="T116" s="740"/>
      <c r="U116" s="740"/>
      <c r="V116" s="741"/>
      <c r="W116" s="198"/>
      <c r="X116" s="198"/>
    </row>
    <row r="117" spans="1:32" s="216" customFormat="1" ht="30" customHeight="1" x14ac:dyDescent="0.2">
      <c r="A117" s="625" t="s">
        <v>179</v>
      </c>
      <c r="B117" s="289"/>
      <c r="C117" s="290"/>
      <c r="D117" s="291"/>
      <c r="E117" s="290"/>
      <c r="F117" s="290"/>
      <c r="G117" s="292"/>
      <c r="H117" s="293"/>
      <c r="I117" s="293"/>
      <c r="J117" s="289"/>
      <c r="K117" s="539"/>
      <c r="L117" s="542"/>
      <c r="M117" s="542"/>
      <c r="N117" s="542"/>
      <c r="O117" s="540" t="s">
        <v>254</v>
      </c>
      <c r="P117" s="541">
        <f>P118+P119</f>
        <v>0</v>
      </c>
      <c r="Q117" s="538"/>
      <c r="R117" s="292"/>
      <c r="S117" s="292"/>
      <c r="T117" s="292"/>
      <c r="U117" s="292"/>
      <c r="V117" s="294"/>
      <c r="W117" s="198"/>
      <c r="X117" s="198"/>
    </row>
    <row r="118" spans="1:32" s="216" customFormat="1" x14ac:dyDescent="0.2">
      <c r="A118" s="719" t="s">
        <v>180</v>
      </c>
      <c r="B118" s="720"/>
      <c r="C118" s="260"/>
      <c r="D118" s="261"/>
      <c r="E118" s="220" t="s">
        <v>169</v>
      </c>
      <c r="F118" s="262"/>
      <c r="G118" s="231"/>
      <c r="H118" s="285"/>
      <c r="I118" s="285"/>
      <c r="J118" s="295"/>
      <c r="K118" s="263"/>
      <c r="L118" s="264"/>
      <c r="M118" s="264"/>
      <c r="N118" s="264"/>
      <c r="O118" s="197">
        <f>IF(G118="",0,IF(G118="Ne treba raditi na predm.",1+SUM(L118:N118),(SUM(L118:N118)/G118)))</f>
        <v>0</v>
      </c>
      <c r="P118" s="235">
        <f>IF(K118&gt;0,IF(G118="Ne treba raditi na predm.",O118,O118*(J118/(J118-K118))),O118)</f>
        <v>0</v>
      </c>
      <c r="Q118" s="381"/>
      <c r="R118" s="382"/>
      <c r="S118" s="382"/>
      <c r="T118" s="382"/>
      <c r="U118" s="236" t="str">
        <f>IF(Q117="","",R117/(Q117-S117))</f>
        <v/>
      </c>
      <c r="V118" s="237">
        <f>IF(P118="","",IF(C118="Ne","",IF(G118="Ne treba raditi na predm.","",IF((P118+P119)&gt;1,20,IF(U118="",IF((P118+P119)&gt;0.95,18,IF((P118+P119)&gt;0.9,15,IF((P118+P119)&gt;0.85,13,IF((P118+P119)&gt;0.8,10,IF((P118+P119)&gt;0.75,8,IF((P118+P119)&gt;0.7,5,IF((P118+P119)&gt;0.5,3,0))))))),IF((U118+U119)=1,20,IF((U118+U119)&gt;0.95,18,IF((U118+U119)&gt;0.9,15,IF((U118+U119)&gt;0.85,13,IF((U118+U119)&gt;0.8,10,IF((U118+U119)&gt;0.75,8,IF((U118+U119)&gt;0.7,5,IF((U118+U119)&gt;0.5,3,0)))))))))))))</f>
        <v>0</v>
      </c>
    </row>
    <row r="119" spans="1:32" s="216" customFormat="1" x14ac:dyDescent="0.2">
      <c r="A119" s="719" t="s">
        <v>181</v>
      </c>
      <c r="B119" s="720"/>
      <c r="C119" s="260"/>
      <c r="D119" s="256"/>
      <c r="E119" s="265"/>
      <c r="F119" s="258" t="str">
        <f t="shared" ref="F119" si="25">IF(E119="Sudija",1,IF(E119="Stručni saradnik",1,""))</f>
        <v/>
      </c>
      <c r="G119" s="231"/>
      <c r="H119" s="285"/>
      <c r="I119" s="285"/>
      <c r="J119" s="295"/>
      <c r="K119" s="263"/>
      <c r="L119" s="264"/>
      <c r="M119" s="264"/>
      <c r="N119" s="264"/>
      <c r="O119" s="197">
        <f>IF(G119="",0,IF(G119="Ne treba raditi na predm.",1+SUM(L119:N119),(SUM(L119:N119)/G119)))</f>
        <v>0</v>
      </c>
      <c r="P119" s="235">
        <f t="shared" ref="P119" si="26">IF(K119&gt;0,IF(G119="Ne treba raditi na predm.",O119,O119*(J119/(J119-K119))),O119)</f>
        <v>0</v>
      </c>
      <c r="Q119" s="381"/>
      <c r="R119" s="382"/>
      <c r="S119" s="382"/>
      <c r="T119" s="382"/>
      <c r="U119" s="236" t="str">
        <f t="shared" ref="U119" si="27">IF(Q119="","",R119/(Q119-S119))</f>
        <v/>
      </c>
      <c r="V119" s="237">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32" s="216" customFormat="1" ht="30" customHeight="1" x14ac:dyDescent="0.2">
      <c r="A120" s="625" t="s">
        <v>182</v>
      </c>
      <c r="B120" s="289"/>
      <c r="C120" s="290"/>
      <c r="D120" s="291"/>
      <c r="E120" s="290"/>
      <c r="F120" s="290"/>
      <c r="G120" s="292"/>
      <c r="H120" s="296"/>
      <c r="I120" s="296"/>
      <c r="J120" s="297"/>
      <c r="K120" s="290"/>
      <c r="L120" s="290"/>
      <c r="M120" s="290"/>
      <c r="N120" s="290"/>
      <c r="O120" s="540" t="s">
        <v>254</v>
      </c>
      <c r="P120" s="541">
        <f>P121+P122</f>
        <v>0</v>
      </c>
      <c r="Q120" s="292"/>
      <c r="R120" s="292"/>
      <c r="S120" s="292"/>
      <c r="T120" s="292"/>
      <c r="U120" s="292"/>
      <c r="V120" s="294"/>
      <c r="W120" s="198"/>
      <c r="X120" s="198"/>
    </row>
    <row r="121" spans="1:32" s="216" customFormat="1" x14ac:dyDescent="0.2">
      <c r="A121" s="719" t="s">
        <v>180</v>
      </c>
      <c r="B121" s="720"/>
      <c r="C121" s="260"/>
      <c r="D121" s="256"/>
      <c r="E121" s="265"/>
      <c r="F121" s="288" t="str">
        <f t="shared" ref="F121:F122" si="28">IF(E121="Sudija",1,IF(E121="Stručni saradnik",1,""))</f>
        <v/>
      </c>
      <c r="G121" s="251"/>
      <c r="H121" s="285"/>
      <c r="I121" s="285"/>
      <c r="J121" s="295"/>
      <c r="K121" s="263"/>
      <c r="L121" s="264"/>
      <c r="M121" s="264"/>
      <c r="N121" s="264"/>
      <c r="O121" s="197">
        <f>IF(G121="",0,IF(G121="Ne treba raditi na predm.",1+SUM(L121:N121),(SUM(L121:N121)/G121)))</f>
        <v>0</v>
      </c>
      <c r="P121" s="235">
        <f t="shared" ref="P121:P122" si="29">IF(K121&gt;0,IF(G121="Ne treba raditi na predm.",O121,O121*(J121/(J121-K121))),O121)</f>
        <v>0</v>
      </c>
      <c r="Q121" s="381"/>
      <c r="R121" s="382"/>
      <c r="S121" s="382"/>
      <c r="T121" s="382"/>
      <c r="U121" s="236" t="str">
        <f t="shared" ref="U121:U122" si="30">IF(Q121="","",R121/(Q121-S121))</f>
        <v/>
      </c>
      <c r="V121" s="237">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32" s="216" customFormat="1" x14ac:dyDescent="0.2">
      <c r="A122" s="719" t="s">
        <v>181</v>
      </c>
      <c r="B122" s="720"/>
      <c r="C122" s="260"/>
      <c r="D122" s="256"/>
      <c r="E122" s="265"/>
      <c r="F122" s="288" t="str">
        <f t="shared" si="28"/>
        <v/>
      </c>
      <c r="G122" s="251"/>
      <c r="H122" s="285"/>
      <c r="I122" s="285"/>
      <c r="J122" s="295"/>
      <c r="K122" s="263"/>
      <c r="L122" s="264"/>
      <c r="M122" s="264"/>
      <c r="N122" s="264"/>
      <c r="O122" s="197">
        <f>IF(G122="",0,IF(G122="Ne treba raditi na predm.",1+SUM(L122:N122),(SUM(L122:N122)/G122)))</f>
        <v>0</v>
      </c>
      <c r="P122" s="235">
        <f t="shared" si="29"/>
        <v>0</v>
      </c>
      <c r="Q122" s="381"/>
      <c r="R122" s="382"/>
      <c r="S122" s="382"/>
      <c r="T122" s="382"/>
      <c r="U122" s="236" t="str">
        <f t="shared" si="30"/>
        <v/>
      </c>
      <c r="V122" s="237">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32" s="216" customFormat="1" ht="30" customHeight="1" x14ac:dyDescent="0.2">
      <c r="A123" s="625" t="s">
        <v>182</v>
      </c>
      <c r="B123" s="289"/>
      <c r="C123" s="290"/>
      <c r="D123" s="291"/>
      <c r="E123" s="290"/>
      <c r="F123" s="290"/>
      <c r="G123" s="292"/>
      <c r="H123" s="296"/>
      <c r="I123" s="296"/>
      <c r="J123" s="297"/>
      <c r="K123" s="290"/>
      <c r="L123" s="290"/>
      <c r="M123" s="290"/>
      <c r="N123" s="290"/>
      <c r="O123" s="540" t="s">
        <v>254</v>
      </c>
      <c r="P123" s="541">
        <f>P124+P125</f>
        <v>0</v>
      </c>
      <c r="Q123" s="292"/>
      <c r="R123" s="292"/>
      <c r="S123" s="292"/>
      <c r="T123" s="292"/>
      <c r="U123" s="292"/>
      <c r="V123" s="294"/>
      <c r="W123" s="198"/>
      <c r="X123" s="198"/>
    </row>
    <row r="124" spans="1:32" s="216" customFormat="1" x14ac:dyDescent="0.2">
      <c r="A124" s="719" t="s">
        <v>180</v>
      </c>
      <c r="B124" s="720"/>
      <c r="C124" s="260"/>
      <c r="D124" s="256"/>
      <c r="E124" s="265"/>
      <c r="F124" s="288" t="str">
        <f t="shared" ref="F124:F125" si="31">IF(E124="Sudija",1,IF(E124="Stručni saradnik",1,""))</f>
        <v/>
      </c>
      <c r="G124" s="251"/>
      <c r="H124" s="285"/>
      <c r="I124" s="285"/>
      <c r="J124" s="295"/>
      <c r="K124" s="263"/>
      <c r="L124" s="264"/>
      <c r="M124" s="264"/>
      <c r="N124" s="264"/>
      <c r="O124" s="197">
        <f>IF(G124="",0,IF(G124="Ne treba raditi na predm.",1+SUM(L124:N124),(SUM(L124:N124)/G124)))</f>
        <v>0</v>
      </c>
      <c r="P124" s="235">
        <f t="shared" ref="P124:P125" si="32">IF(K124&gt;0,IF(G124="Ne treba raditi na predm.",O124,O124*(J124/(J124-K124))),O124)</f>
        <v>0</v>
      </c>
      <c r="Q124" s="381"/>
      <c r="R124" s="382"/>
      <c r="S124" s="382"/>
      <c r="T124" s="382"/>
      <c r="U124" s="236" t="str">
        <f t="shared" ref="U124:U125" si="33">IF(Q124="","",R124/(Q124-S124))</f>
        <v/>
      </c>
      <c r="V124" s="237">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32" s="216" customFormat="1" x14ac:dyDescent="0.2">
      <c r="A125" s="719" t="s">
        <v>181</v>
      </c>
      <c r="B125" s="720"/>
      <c r="C125" s="260"/>
      <c r="D125" s="256"/>
      <c r="E125" s="265"/>
      <c r="F125" s="288" t="str">
        <f t="shared" si="31"/>
        <v/>
      </c>
      <c r="G125" s="251"/>
      <c r="H125" s="285"/>
      <c r="I125" s="285"/>
      <c r="J125" s="295"/>
      <c r="K125" s="263"/>
      <c r="L125" s="264"/>
      <c r="M125" s="264"/>
      <c r="N125" s="264"/>
      <c r="O125" s="197">
        <f>IF(G125="",0,IF(G125="Ne treba raditi na predm.",1+SUM(L125:N125),(SUM(L125:N125)/G125)))</f>
        <v>0</v>
      </c>
      <c r="P125" s="235">
        <f t="shared" si="32"/>
        <v>0</v>
      </c>
      <c r="Q125" s="381"/>
      <c r="R125" s="382"/>
      <c r="S125" s="382"/>
      <c r="T125" s="382"/>
      <c r="U125" s="236" t="str">
        <f t="shared" si="33"/>
        <v/>
      </c>
      <c r="V125" s="237">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32" s="216" customFormat="1" ht="30" customHeight="1" x14ac:dyDescent="0.2">
      <c r="A126" s="625" t="s">
        <v>182</v>
      </c>
      <c r="B126" s="289"/>
      <c r="C126" s="290"/>
      <c r="D126" s="291"/>
      <c r="E126" s="290"/>
      <c r="F126" s="290"/>
      <c r="G126" s="292"/>
      <c r="H126" s="296"/>
      <c r="I126" s="296"/>
      <c r="J126" s="297"/>
      <c r="K126" s="290"/>
      <c r="L126" s="290"/>
      <c r="M126" s="290"/>
      <c r="N126" s="290"/>
      <c r="O126" s="540" t="s">
        <v>254</v>
      </c>
      <c r="P126" s="541">
        <f>P127+P128</f>
        <v>0</v>
      </c>
      <c r="Q126" s="292"/>
      <c r="R126" s="292"/>
      <c r="S126" s="292"/>
      <c r="T126" s="292"/>
      <c r="U126" s="292"/>
      <c r="V126" s="294"/>
      <c r="W126" s="198"/>
      <c r="X126" s="198"/>
    </row>
    <row r="127" spans="1:32" s="216" customFormat="1" x14ac:dyDescent="0.2">
      <c r="A127" s="719" t="s">
        <v>180</v>
      </c>
      <c r="B127" s="720"/>
      <c r="C127" s="260"/>
      <c r="D127" s="256"/>
      <c r="E127" s="265"/>
      <c r="F127" s="288" t="str">
        <f t="shared" si="7"/>
        <v/>
      </c>
      <c r="G127" s="251"/>
      <c r="H127" s="285"/>
      <c r="I127" s="285"/>
      <c r="J127" s="295"/>
      <c r="K127" s="263"/>
      <c r="L127" s="264"/>
      <c r="M127" s="264"/>
      <c r="N127" s="264"/>
      <c r="O127" s="197">
        <f>IF(G127="",0,IF(G127="Ne treba raditi na predm.",1+SUM(L127:N127),(SUM(L127:N127)/G127)))</f>
        <v>0</v>
      </c>
      <c r="P127" s="235">
        <f t="shared" ref="P127:P128" si="34">IF(K127&gt;0,IF(G127="Ne treba raditi na predm.",O127,O127*(J127/(J127-K127))),O127)</f>
        <v>0</v>
      </c>
      <c r="Q127" s="381"/>
      <c r="R127" s="382"/>
      <c r="S127" s="382"/>
      <c r="T127" s="382"/>
      <c r="U127" s="236" t="str">
        <f t="shared" ref="U127:U128" si="35">IF(Q127="","",R127/(Q127-S127))</f>
        <v/>
      </c>
      <c r="V127" s="237">
        <f>IF(P127="","",IF(C127="Ne","",IF(G127="Ne treba raditi na predm.","",IF((P127+P128)&gt;1,40,IF(U127="",IF((P127+P128)&gt;0.95,35,IF((P127+P128)&gt;0.9,30,IF((P127+P128)&gt;0.85,25,IF((P127+P128)&gt;0.8,20,IF((P127+P128)&gt;0.75,15,IF((P127+P128)&gt;0.7,10,IF((P127+P128)&gt;0.5,5,0))))))),IF((U127+U128)=1,40,IF((U127+U128)&gt;0.95,35,IF((U127+U128)&gt;0.9,30,IF((U127+U128)&gt;0.85,25,IF((U127+U128)&gt;0.8,20,IF((U127+U128)&gt;0.75,15,IF((U127+U128)&gt;0.7,10,IF((U127+U128)&gt;0.5,5,0)))))))))))))</f>
        <v>0</v>
      </c>
    </row>
    <row r="128" spans="1:32" s="216" customFormat="1" x14ac:dyDescent="0.2">
      <c r="A128" s="719" t="s">
        <v>181</v>
      </c>
      <c r="B128" s="720"/>
      <c r="C128" s="260"/>
      <c r="D128" s="256"/>
      <c r="E128" s="265"/>
      <c r="F128" s="288" t="str">
        <f t="shared" si="7"/>
        <v/>
      </c>
      <c r="G128" s="251"/>
      <c r="H128" s="285"/>
      <c r="I128" s="285"/>
      <c r="J128" s="295"/>
      <c r="K128" s="263"/>
      <c r="L128" s="264"/>
      <c r="M128" s="264"/>
      <c r="N128" s="264"/>
      <c r="O128" s="197">
        <f>IF(G128="",0,IF(G128="Ne treba raditi na predm.",1+SUM(L128:N128),(SUM(L128:N128)/G128)))</f>
        <v>0</v>
      </c>
      <c r="P128" s="235">
        <f t="shared" si="34"/>
        <v>0</v>
      </c>
      <c r="Q128" s="381"/>
      <c r="R128" s="382"/>
      <c r="S128" s="382"/>
      <c r="T128" s="382"/>
      <c r="U128" s="236" t="str">
        <f t="shared" si="35"/>
        <v/>
      </c>
      <c r="V128" s="237">
        <f>IF(P128="","",IF(C128="Ne","",IF(G128="Ne treba raditi na predm.","",IF((P127+P128)&gt;1,40,IF(U128="",IF((P127+P128)&gt;0.95,35,IF((P127+P128)&gt;0.9,30,IF((P127+P128)&gt;0.85,25,IF((P127+P128)&gt;0.8,20,IF((P127+P128)&gt;0.75,15,IF((P127+P128)&gt;0.7,10,IF((P127+P128)&gt;0.5,5,0))))))),IF((U127+U128)=1,40,IF((U127+U128)&gt;0.95,35,IF((U127+U128)&gt;0.9,30,IF((U127+U128)&gt;0.85,25,IF((U127+U128)&gt;0.8,20,IF((U127+U128)&gt;0.75,15,IF((U127+U128)&gt;0.7,10,IF((U127+U128)&gt;0.5,5,0)))))))))))))</f>
        <v>0</v>
      </c>
    </row>
    <row r="129" spans="1:24" s="216" customFormat="1" ht="30" customHeight="1" x14ac:dyDescent="0.2">
      <c r="A129" s="625" t="s">
        <v>182</v>
      </c>
      <c r="B129" s="289"/>
      <c r="C129" s="290"/>
      <c r="D129" s="291"/>
      <c r="E129" s="290"/>
      <c r="F129" s="290"/>
      <c r="G129" s="292"/>
      <c r="H129" s="296"/>
      <c r="I129" s="296"/>
      <c r="J129" s="297"/>
      <c r="K129" s="290"/>
      <c r="L129" s="290"/>
      <c r="M129" s="290"/>
      <c r="N129" s="290"/>
      <c r="O129" s="540" t="s">
        <v>254</v>
      </c>
      <c r="P129" s="541">
        <f>P130+P131</f>
        <v>0</v>
      </c>
      <c r="Q129" s="292"/>
      <c r="R129" s="292"/>
      <c r="S129" s="292"/>
      <c r="T129" s="292"/>
      <c r="U129" s="292"/>
      <c r="V129" s="294"/>
      <c r="W129" s="198"/>
      <c r="X129" s="198"/>
    </row>
    <row r="130" spans="1:24" s="216" customFormat="1" x14ac:dyDescent="0.2">
      <c r="A130" s="719" t="s">
        <v>180</v>
      </c>
      <c r="B130" s="720"/>
      <c r="C130" s="260"/>
      <c r="D130" s="256"/>
      <c r="E130" s="265"/>
      <c r="F130" s="288" t="str">
        <f t="shared" ref="F130:F131" si="36">IF(E130="Sudija",1,IF(E130="Stručni saradnik",1,""))</f>
        <v/>
      </c>
      <c r="G130" s="251"/>
      <c r="H130" s="285"/>
      <c r="I130" s="285"/>
      <c r="J130" s="295"/>
      <c r="K130" s="263"/>
      <c r="L130" s="264"/>
      <c r="M130" s="264"/>
      <c r="N130" s="264"/>
      <c r="O130" s="197">
        <f>IF(G130="",0,IF(G130="Ne treba raditi na predm.",1+SUM(L130:N130),(SUM(L130:N130)/G130)))</f>
        <v>0</v>
      </c>
      <c r="P130" s="235">
        <f t="shared" ref="P130:P131" si="37">IF(K130&gt;0,IF(G130="Ne treba raditi na predm.",O130,O130*(J130/(J130-K130))),O130)</f>
        <v>0</v>
      </c>
      <c r="Q130" s="381"/>
      <c r="R130" s="382"/>
      <c r="S130" s="382"/>
      <c r="T130" s="382"/>
      <c r="U130" s="236" t="str">
        <f t="shared" ref="U130:U131" si="38">IF(Q130="","",R130/(Q130-S130))</f>
        <v/>
      </c>
      <c r="V130" s="237">
        <f>IF(P130="","",IF(C130="Ne","",IF(G130="Ne treba raditi na predm.","",IF((P130+P131)&gt;1,40,IF(U130="",IF((P130+P131)&gt;0.95,35,IF((P130+P131)&gt;0.9,30,IF((P130+P131)&gt;0.85,25,IF((P130+P131)&gt;0.8,20,IF((P130+P131)&gt;0.75,15,IF((P130+P131)&gt;0.7,10,IF((P130+P131)&gt;0.5,5,0))))))),IF((U130+U131)=1,40,IF((U130+U131)&gt;0.95,35,IF((U130+U131)&gt;0.9,30,IF((U130+U131)&gt;0.85,25,IF((U130+U131)&gt;0.8,20,IF((U130+U131)&gt;0.75,15,IF((U130+U131)&gt;0.7,10,IF((U130+U131)&gt;0.5,5,0)))))))))))))</f>
        <v>0</v>
      </c>
    </row>
    <row r="131" spans="1:24" s="216" customFormat="1" x14ac:dyDescent="0.2">
      <c r="A131" s="719" t="s">
        <v>181</v>
      </c>
      <c r="B131" s="720"/>
      <c r="C131" s="260"/>
      <c r="D131" s="256"/>
      <c r="E131" s="265"/>
      <c r="F131" s="288" t="str">
        <f t="shared" si="36"/>
        <v/>
      </c>
      <c r="G131" s="251"/>
      <c r="H131" s="285"/>
      <c r="I131" s="285"/>
      <c r="J131" s="295"/>
      <c r="K131" s="263"/>
      <c r="L131" s="264"/>
      <c r="M131" s="264"/>
      <c r="N131" s="264"/>
      <c r="O131" s="197">
        <f>IF(G131="",0,IF(G131="Ne treba raditi na predm.",1+SUM(L131:N131),(SUM(L131:N131)/G131)))</f>
        <v>0</v>
      </c>
      <c r="P131" s="235">
        <f t="shared" si="37"/>
        <v>0</v>
      </c>
      <c r="Q131" s="381"/>
      <c r="R131" s="382"/>
      <c r="S131" s="382"/>
      <c r="T131" s="382"/>
      <c r="U131" s="236" t="str">
        <f t="shared" si="38"/>
        <v/>
      </c>
      <c r="V131" s="237">
        <f>IF(P131="","",IF(C131="Ne","",IF(G131="Ne treba raditi na predm.","",IF((P130+P131)&gt;1,40,IF(U131="",IF((P130+P131)&gt;0.95,35,IF((P130+P131)&gt;0.9,30,IF((P130+P131)&gt;0.85,25,IF((P130+P131)&gt;0.8,20,IF((P130+P131)&gt;0.75,15,IF((P130+P131)&gt;0.7,10,IF((P130+P131)&gt;0.5,5,0))))))),IF((U130+U131)=1,40,IF((U130+U131)&gt;0.95,35,IF((U130+U131)&gt;0.9,30,IF((U130+U131)&gt;0.85,25,IF((U130+U131)&gt;0.8,20,IF((U130+U131)&gt;0.75,15,IF((U130+U131)&gt;0.7,10,IF((U130+U131)&gt;0.5,5,0)))))))))))))</f>
        <v>0</v>
      </c>
    </row>
    <row r="132" spans="1:24" s="216" customFormat="1" ht="30" customHeight="1" x14ac:dyDescent="0.2">
      <c r="A132" s="625" t="s">
        <v>182</v>
      </c>
      <c r="B132" s="289"/>
      <c r="C132" s="290"/>
      <c r="D132" s="291"/>
      <c r="E132" s="290"/>
      <c r="F132" s="290"/>
      <c r="G132" s="292"/>
      <c r="H132" s="296"/>
      <c r="I132" s="296"/>
      <c r="J132" s="297"/>
      <c r="K132" s="290"/>
      <c r="L132" s="290"/>
      <c r="M132" s="290"/>
      <c r="N132" s="290"/>
      <c r="O132" s="540" t="s">
        <v>254</v>
      </c>
      <c r="P132" s="541">
        <f>P133+P134</f>
        <v>0</v>
      </c>
      <c r="Q132" s="292"/>
      <c r="R132" s="292"/>
      <c r="S132" s="292"/>
      <c r="T132" s="292"/>
      <c r="U132" s="292"/>
      <c r="V132" s="294"/>
      <c r="W132" s="198"/>
      <c r="X132" s="198"/>
    </row>
    <row r="133" spans="1:24" s="216" customFormat="1" x14ac:dyDescent="0.2">
      <c r="A133" s="719" t="s">
        <v>180</v>
      </c>
      <c r="B133" s="720"/>
      <c r="C133" s="260"/>
      <c r="D133" s="256"/>
      <c r="E133" s="265"/>
      <c r="F133" s="288" t="str">
        <f t="shared" ref="F133:F134" si="39">IF(E133="Sudija",1,IF(E133="Stručni saradnik",1,""))</f>
        <v/>
      </c>
      <c r="G133" s="251"/>
      <c r="H133" s="285"/>
      <c r="I133" s="285"/>
      <c r="J133" s="298"/>
      <c r="K133" s="263"/>
      <c r="L133" s="264"/>
      <c r="M133" s="264"/>
      <c r="N133" s="264"/>
      <c r="O133" s="197">
        <f>IF(G133="",0,IF(G133="Ne treba raditi na predm.",1+SUM(L133:N133),(SUM(L133:N133)/G133)))</f>
        <v>0</v>
      </c>
      <c r="P133" s="235">
        <f t="shared" ref="P133:P134" si="40">IF(K133&gt;0,IF(G133="Ne treba raditi na predm.",O133,O133*(J133/(J133-K133))),O133)</f>
        <v>0</v>
      </c>
      <c r="Q133" s="381"/>
      <c r="R133" s="382"/>
      <c r="S133" s="382"/>
      <c r="T133" s="382"/>
      <c r="U133" s="236" t="str">
        <f t="shared" ref="U133" si="41">IF(Q133="","",R133/(Q133-S133))</f>
        <v/>
      </c>
      <c r="V133" s="237">
        <f>IF(P133="","",IF(C133="Ne","",IF(G133="Ne treba raditi na predm.","",IF((P133+P134)&gt;1,40,IF(U133="",IF((P133+P134)&gt;0.95,35,IF((P133+P134)&gt;0.9,30,IF((P133+P134)&gt;0.85,25,IF((P133+P134)&gt;0.8,20,IF((P133+P134)&gt;0.75,15,IF((P133+P134)&gt;0.7,10,IF((P133+P134)&gt;0.5,5,0))))))),IF((U133+U134)=1,40,IF((U133+U134)&gt;0.95,35,IF((U133+U134)&gt;0.9,30,IF((U133+U134)&gt;0.85,25,IF((U133+U134)&gt;0.8,20,IF((U133+U134)&gt;0.75,15,IF((U133+U134)&gt;0.7,10,IF((U133+U134)&gt;0.5,5,0)))))))))))))</f>
        <v>0</v>
      </c>
    </row>
    <row r="134" spans="1:24" s="216" customFormat="1" x14ac:dyDescent="0.2">
      <c r="A134" s="719" t="s">
        <v>181</v>
      </c>
      <c r="B134" s="720"/>
      <c r="C134" s="260"/>
      <c r="D134" s="256"/>
      <c r="E134" s="265"/>
      <c r="F134" s="288" t="str">
        <f t="shared" si="39"/>
        <v/>
      </c>
      <c r="G134" s="251"/>
      <c r="H134" s="285"/>
      <c r="I134" s="285"/>
      <c r="J134" s="298"/>
      <c r="K134" s="263"/>
      <c r="L134" s="264"/>
      <c r="M134" s="264"/>
      <c r="N134" s="264"/>
      <c r="O134" s="197">
        <f>IF(G134="",0,IF(G134="Ne treba raditi na predm.",1+SUM(L134:N134),(SUM(L134:N134)/G134)))</f>
        <v>0</v>
      </c>
      <c r="P134" s="235">
        <f t="shared" si="40"/>
        <v>0</v>
      </c>
      <c r="Q134" s="381"/>
      <c r="R134" s="382"/>
      <c r="S134" s="382"/>
      <c r="T134" s="382"/>
      <c r="U134" s="236" t="str">
        <f>IF(Q134="","",R134/(Q134-S134))</f>
        <v/>
      </c>
      <c r="V134" s="237">
        <f>IF(P134="","",IF(C134="Ne","",IF(G134="Ne treba raditi na predm.","",IF((P133+P134)&gt;1,40,IF(U134="",IF((P133+P134)&gt;0.95,35,IF((P133+P134)&gt;0.9,30,IF((P133+P134)&gt;0.85,25,IF((P133+P134)&gt;0.8,20,IF((P133+P134)&gt;0.75,15,IF((P133+P134)&gt;0.7,10,IF((P133+P134)&gt;0.5,5,0))))))),IF((U133+U134)=1,40,IF((U133+U134)&gt;0.95,35,IF((U133+U134)&gt;0.9,30,IF((U133+U134)&gt;0.85,25,IF((U133+U134)&gt;0.8,20,IF((U133+U134)&gt;0.75,15,IF((U133+U134)&gt;0.7,10,IF((U133+U134)&gt;0.5,5,0)))))))))))))</f>
        <v>0</v>
      </c>
    </row>
    <row r="135" spans="1:24" s="216" customFormat="1" ht="30" customHeight="1" x14ac:dyDescent="0.2">
      <c r="A135" s="625" t="s">
        <v>182</v>
      </c>
      <c r="B135" s="289"/>
      <c r="C135" s="290"/>
      <c r="D135" s="291"/>
      <c r="E135" s="290"/>
      <c r="F135" s="290"/>
      <c r="G135" s="292"/>
      <c r="H135" s="296"/>
      <c r="I135" s="296"/>
      <c r="J135" s="297"/>
      <c r="K135" s="290"/>
      <c r="L135" s="290"/>
      <c r="M135" s="290"/>
      <c r="N135" s="290"/>
      <c r="O135" s="540" t="s">
        <v>254</v>
      </c>
      <c r="P135" s="541">
        <f>P136+P137</f>
        <v>0</v>
      </c>
      <c r="Q135" s="292"/>
      <c r="R135" s="292"/>
      <c r="S135" s="292"/>
      <c r="T135" s="292"/>
      <c r="U135" s="292"/>
      <c r="V135" s="294"/>
      <c r="W135" s="198"/>
      <c r="X135" s="198"/>
    </row>
    <row r="136" spans="1:24" s="216" customFormat="1" x14ac:dyDescent="0.2">
      <c r="A136" s="719" t="s">
        <v>180</v>
      </c>
      <c r="B136" s="720"/>
      <c r="C136" s="260"/>
      <c r="D136" s="256"/>
      <c r="E136" s="265"/>
      <c r="F136" s="288" t="str">
        <f t="shared" ref="F136:F137" si="42">IF(E136="Sudija",1,IF(E136="Stručni saradnik",1,""))</f>
        <v/>
      </c>
      <c r="G136" s="251"/>
      <c r="H136" s="285"/>
      <c r="I136" s="285"/>
      <c r="J136" s="298"/>
      <c r="K136" s="263"/>
      <c r="L136" s="264"/>
      <c r="M136" s="264"/>
      <c r="N136" s="264"/>
      <c r="O136" s="197">
        <f>IF(G136="",0,IF(G136="Ne treba raditi na predm.",1+SUM(L136:N136),(SUM(L136:N136)/G136)))</f>
        <v>0</v>
      </c>
      <c r="P136" s="235">
        <f t="shared" ref="P136:P137" si="43">IF(K136&gt;0,IF(G136="Ne treba raditi na predm.",O136,O136*(J136/(J136-K136))),O136)</f>
        <v>0</v>
      </c>
      <c r="Q136" s="381"/>
      <c r="R136" s="382"/>
      <c r="S136" s="382"/>
      <c r="T136" s="382"/>
      <c r="U136" s="236" t="str">
        <f t="shared" ref="U136" si="44">IF(Q136="","",R136/(Q136-S136))</f>
        <v/>
      </c>
      <c r="V136" s="237">
        <f>IF(P136="","",IF(C136="Ne","",IF(G136="Ne treba raditi na predm.","",IF((P136+P137)&gt;1,40,IF(U136="",IF((P136+P137)&gt;0.95,35,IF((P136+P137)&gt;0.9,30,IF((P136+P137)&gt;0.85,25,IF((P136+P137)&gt;0.8,20,IF((P136+P137)&gt;0.75,15,IF((P136+P137)&gt;0.7,10,IF((P136+P137)&gt;0.5,5,0))))))),IF((U136+U137)=1,40,IF((U136+U137)&gt;0.95,35,IF((U136+U137)&gt;0.9,30,IF((U136+U137)&gt;0.85,25,IF((U136+U137)&gt;0.8,20,IF((U136+U137)&gt;0.75,15,IF((U136+U137)&gt;0.7,10,IF((U136+U137)&gt;0.5,5,0)))))))))))))</f>
        <v>0</v>
      </c>
    </row>
    <row r="137" spans="1:24" s="216" customFormat="1" x14ac:dyDescent="0.2">
      <c r="A137" s="719" t="s">
        <v>181</v>
      </c>
      <c r="B137" s="720"/>
      <c r="C137" s="260"/>
      <c r="D137" s="256"/>
      <c r="E137" s="265"/>
      <c r="F137" s="288" t="str">
        <f t="shared" si="42"/>
        <v/>
      </c>
      <c r="G137" s="251"/>
      <c r="H137" s="285"/>
      <c r="I137" s="285"/>
      <c r="J137" s="298"/>
      <c r="K137" s="263"/>
      <c r="L137" s="264"/>
      <c r="M137" s="264"/>
      <c r="N137" s="264"/>
      <c r="O137" s="197">
        <f>IF(G137="",0,IF(G137="Ne treba raditi na predm.",1+SUM(L137:N137),(SUM(L137:N137)/G137)))</f>
        <v>0</v>
      </c>
      <c r="P137" s="235">
        <f t="shared" si="43"/>
        <v>0</v>
      </c>
      <c r="Q137" s="381"/>
      <c r="R137" s="382"/>
      <c r="S137" s="382"/>
      <c r="T137" s="382"/>
      <c r="U137" s="236" t="str">
        <f>IF(Q137="","",R137/(Q137-S137))</f>
        <v/>
      </c>
      <c r="V137" s="237">
        <f>IF(P137="","",IF(C137="Ne","",IF(G137="Ne treba raditi na predm.","",IF((P136+P137)&gt;1,40,IF(U137="",IF((P136+P137)&gt;0.95,35,IF((P136+P137)&gt;0.9,30,IF((P136+P137)&gt;0.85,25,IF((P136+P137)&gt;0.8,20,IF((P136+P137)&gt;0.75,15,IF((P136+P137)&gt;0.7,10,IF((P136+P137)&gt;0.5,5,0))))))),IF((U136+U137)=1,40,IF((U136+U137)&gt;0.95,35,IF((U136+U137)&gt;0.9,30,IF((U136+U137)&gt;0.85,25,IF((U136+U137)&gt;0.8,20,IF((U136+U137)&gt;0.75,15,IF((U136+U137)&gt;0.7,10,IF((U136+U137)&gt;0.5,5,0)))))))))))))</f>
        <v>0</v>
      </c>
    </row>
    <row r="138" spans="1:24" s="216" customFormat="1" ht="30" customHeight="1" x14ac:dyDescent="0.2">
      <c r="A138" s="625" t="s">
        <v>182</v>
      </c>
      <c r="B138" s="289"/>
      <c r="C138" s="290"/>
      <c r="D138" s="291"/>
      <c r="E138" s="290"/>
      <c r="F138" s="290"/>
      <c r="G138" s="292"/>
      <c r="H138" s="296"/>
      <c r="I138" s="296"/>
      <c r="J138" s="297"/>
      <c r="K138" s="290"/>
      <c r="L138" s="290"/>
      <c r="M138" s="290"/>
      <c r="N138" s="290"/>
      <c r="O138" s="540" t="s">
        <v>254</v>
      </c>
      <c r="P138" s="541">
        <f>P139+P140</f>
        <v>0</v>
      </c>
      <c r="Q138" s="292"/>
      <c r="R138" s="292"/>
      <c r="S138" s="292"/>
      <c r="T138" s="292"/>
      <c r="U138" s="292"/>
      <c r="V138" s="294"/>
      <c r="W138" s="198"/>
      <c r="X138" s="198"/>
    </row>
    <row r="139" spans="1:24" s="216" customFormat="1" x14ac:dyDescent="0.2">
      <c r="A139" s="719" t="s">
        <v>180</v>
      </c>
      <c r="B139" s="720"/>
      <c r="C139" s="260"/>
      <c r="D139" s="256"/>
      <c r="E139" s="265"/>
      <c r="F139" s="288" t="str">
        <f t="shared" ref="F139:F140" si="45">IF(E139="Sudija",1,IF(E139="Stručni saradnik",1,""))</f>
        <v/>
      </c>
      <c r="G139" s="251"/>
      <c r="H139" s="285"/>
      <c r="I139" s="285"/>
      <c r="J139" s="298"/>
      <c r="K139" s="263"/>
      <c r="L139" s="264"/>
      <c r="M139" s="264"/>
      <c r="N139" s="264"/>
      <c r="O139" s="197">
        <f>IF(G139="",0,IF(G139="Ne treba raditi na predm.",1+SUM(L139:N139),(SUM(L139:N139)/G139)))</f>
        <v>0</v>
      </c>
      <c r="P139" s="235">
        <f t="shared" ref="P139:P140" si="46">IF(K139&gt;0,IF(G139="Ne treba raditi na predm.",O139,O139*(J139/(J139-K139))),O139)</f>
        <v>0</v>
      </c>
      <c r="Q139" s="381"/>
      <c r="R139" s="382"/>
      <c r="S139" s="382"/>
      <c r="T139" s="382"/>
      <c r="U139" s="236" t="str">
        <f t="shared" ref="U139" si="47">IF(Q139="","",R139/(Q139-S139))</f>
        <v/>
      </c>
      <c r="V139" s="237">
        <f>IF(P139="","",IF(C139="Ne","",IF(G139="Ne treba raditi na predm.","",IF((P139+P140)&gt;1,40,IF(U139="",IF((P139+P140)&gt;0.95,35,IF((P139+P140)&gt;0.9,30,IF((P139+P140)&gt;0.85,25,IF((P139+P140)&gt;0.8,20,IF((P139+P140)&gt;0.75,15,IF((P139+P140)&gt;0.7,10,IF((P139+P140)&gt;0.5,5,0))))))),IF((U139+U140)=1,40,IF((U139+U140)&gt;0.95,35,IF((U139+U140)&gt;0.9,30,IF((U139+U140)&gt;0.85,25,IF((U139+U140)&gt;0.8,20,IF((U139+U140)&gt;0.75,15,IF((U139+U140)&gt;0.7,10,IF((U139+U140)&gt;0.5,5,0)))))))))))))</f>
        <v>0</v>
      </c>
    </row>
    <row r="140" spans="1:24" s="216" customFormat="1" x14ac:dyDescent="0.2">
      <c r="A140" s="719" t="s">
        <v>181</v>
      </c>
      <c r="B140" s="720"/>
      <c r="C140" s="260"/>
      <c r="D140" s="256"/>
      <c r="E140" s="265"/>
      <c r="F140" s="288" t="str">
        <f t="shared" si="45"/>
        <v/>
      </c>
      <c r="G140" s="251"/>
      <c r="H140" s="285"/>
      <c r="I140" s="285"/>
      <c r="J140" s="298"/>
      <c r="K140" s="263"/>
      <c r="L140" s="264"/>
      <c r="M140" s="264"/>
      <c r="N140" s="264"/>
      <c r="O140" s="197">
        <f>IF(G140="",0,IF(G140="Ne treba raditi na predm.",1+SUM(L140:N140),(SUM(L140:N140)/G140)))</f>
        <v>0</v>
      </c>
      <c r="P140" s="235">
        <f t="shared" si="46"/>
        <v>0</v>
      </c>
      <c r="Q140" s="381"/>
      <c r="R140" s="382"/>
      <c r="S140" s="382"/>
      <c r="T140" s="382"/>
      <c r="U140" s="236" t="str">
        <f>IF(Q140="","",R140/(Q140-S140))</f>
        <v/>
      </c>
      <c r="V140" s="237">
        <f>IF(P140="","",IF(C140="Ne","",IF(G140="Ne treba raditi na predm.","",IF((P139+P140)&gt;1,40,IF(U140="",IF((P139+P140)&gt;0.95,35,IF((P139+P140)&gt;0.9,30,IF((P139+P140)&gt;0.85,25,IF((P139+P140)&gt;0.8,20,IF((P139+P140)&gt;0.75,15,IF((P139+P140)&gt;0.7,10,IF((P139+P140)&gt;0.5,5,0))))))),IF((U139+U140)=1,40,IF((U139+U140)&gt;0.95,35,IF((U139+U140)&gt;0.9,30,IF((U139+U140)&gt;0.85,25,IF((U139+U140)&gt;0.8,20,IF((U139+U140)&gt;0.75,15,IF((U139+U140)&gt;0.7,10,IF((U139+U140)&gt;0.5,5,0)))))))))))))</f>
        <v>0</v>
      </c>
    </row>
    <row r="141" spans="1:24" s="216" customFormat="1" ht="30" customHeight="1" x14ac:dyDescent="0.2">
      <c r="A141" s="625" t="s">
        <v>182</v>
      </c>
      <c r="B141" s="289"/>
      <c r="C141" s="290"/>
      <c r="D141" s="291"/>
      <c r="E141" s="290"/>
      <c r="F141" s="290"/>
      <c r="G141" s="292"/>
      <c r="H141" s="296"/>
      <c r="I141" s="296"/>
      <c r="J141" s="297"/>
      <c r="K141" s="290"/>
      <c r="L141" s="290"/>
      <c r="M141" s="290"/>
      <c r="N141" s="290"/>
      <c r="O141" s="540" t="s">
        <v>254</v>
      </c>
      <c r="P141" s="541">
        <f>P142+P143</f>
        <v>0</v>
      </c>
      <c r="Q141" s="292"/>
      <c r="R141" s="292"/>
      <c r="S141" s="292"/>
      <c r="T141" s="292"/>
      <c r="U141" s="292"/>
      <c r="V141" s="294"/>
      <c r="W141" s="198"/>
      <c r="X141" s="198"/>
    </row>
    <row r="142" spans="1:24" s="216" customFormat="1" x14ac:dyDescent="0.2">
      <c r="A142" s="719" t="s">
        <v>180</v>
      </c>
      <c r="B142" s="720"/>
      <c r="C142" s="260"/>
      <c r="D142" s="256"/>
      <c r="E142" s="265"/>
      <c r="F142" s="288" t="str">
        <f t="shared" ref="F142:F143" si="48">IF(E142="Sudija",1,IF(E142="Stručni saradnik",1,""))</f>
        <v/>
      </c>
      <c r="G142" s="251"/>
      <c r="H142" s="285"/>
      <c r="I142" s="285"/>
      <c r="J142" s="295"/>
      <c r="K142" s="263"/>
      <c r="L142" s="264"/>
      <c r="M142" s="264"/>
      <c r="N142" s="264"/>
      <c r="O142" s="197">
        <f>IF(G142="",0,IF(G142="Ne treba raditi na predm.",1+SUM(L142:N142),(SUM(L142:N142)/G142)))</f>
        <v>0</v>
      </c>
      <c r="P142" s="235">
        <f t="shared" ref="P142:P143" si="49">IF(K142&gt;0,IF(G142="Ne treba raditi na predm.",O142,O142*(J142/(J142-K142))),O142)</f>
        <v>0</v>
      </c>
      <c r="Q142" s="381"/>
      <c r="R142" s="382"/>
      <c r="S142" s="382"/>
      <c r="T142" s="382"/>
      <c r="U142" s="236" t="str">
        <f t="shared" ref="U142:U143" si="50">IF(Q142="","",R142/(Q142-S142))</f>
        <v/>
      </c>
      <c r="V142" s="237">
        <f>IF(P142="","",IF(C142="Ne","",IF(G142="Ne treba raditi na predm.","",IF((P142+P143)&gt;1,40,IF(U142="",IF((P142+P143)&gt;0.95,35,IF((P142+P143)&gt;0.9,30,IF((P142+P143)&gt;0.85,25,IF((P142+P143)&gt;0.8,20,IF((P142+P143)&gt;0.75,15,IF((P142+P143)&gt;0.7,10,IF((P142+P143)&gt;0.5,5,0))))))),IF((U142+U143)=1,40,IF((U142+U143)&gt;0.95,35,IF((U142+U143)&gt;0.9,30,IF((U142+U143)&gt;0.85,25,IF((U142+U143)&gt;0.8,20,IF((U142+U143)&gt;0.75,15,IF((U142+U143)&gt;0.7,10,IF((U142+U143)&gt;0.5,5,0)))))))))))))</f>
        <v>0</v>
      </c>
    </row>
    <row r="143" spans="1:24" s="216" customFormat="1" x14ac:dyDescent="0.2">
      <c r="A143" s="719" t="s">
        <v>181</v>
      </c>
      <c r="B143" s="720"/>
      <c r="C143" s="260"/>
      <c r="D143" s="256"/>
      <c r="E143" s="265"/>
      <c r="F143" s="288" t="str">
        <f t="shared" si="48"/>
        <v/>
      </c>
      <c r="G143" s="251"/>
      <c r="H143" s="285"/>
      <c r="I143" s="285"/>
      <c r="J143" s="295"/>
      <c r="K143" s="263"/>
      <c r="L143" s="264"/>
      <c r="M143" s="264"/>
      <c r="N143" s="264"/>
      <c r="O143" s="197">
        <f>IF(G143="",0,IF(G143="Ne treba raditi na predm.",1+SUM(L143:N143),(SUM(L143:N143)/G143)))</f>
        <v>0</v>
      </c>
      <c r="P143" s="235">
        <f t="shared" si="49"/>
        <v>0</v>
      </c>
      <c r="Q143" s="381"/>
      <c r="R143" s="382"/>
      <c r="S143" s="382"/>
      <c r="T143" s="382"/>
      <c r="U143" s="236" t="str">
        <f t="shared" si="50"/>
        <v/>
      </c>
      <c r="V143" s="237">
        <f>IF(P143="","",IF(C143="Ne","",IF(G143="Ne treba raditi na predm.","",IF((P142+P143)&gt;1,40,IF(U143="",IF((P142+P143)&gt;0.95,35,IF((P142+P143)&gt;0.9,30,IF((P142+P143)&gt;0.85,25,IF((P142+P143)&gt;0.8,20,IF((P142+P143)&gt;0.75,15,IF((P142+P143)&gt;0.7,10,IF((P142+P143)&gt;0.5,5,0))))))),IF((U142+U143)=1,40,IF((U142+U143)&gt;0.95,35,IF((U142+U143)&gt;0.9,30,IF((U142+U143)&gt;0.85,25,IF((U142+U143)&gt;0.8,20,IF((U142+U143)&gt;0.75,15,IF((U142+U143)&gt;0.7,10,IF((U142+U143)&gt;0.5,5,0)))))))))))))</f>
        <v>0</v>
      </c>
    </row>
    <row r="144" spans="1:24" s="216" customFormat="1" ht="30" customHeight="1" x14ac:dyDescent="0.2">
      <c r="A144" s="625" t="s">
        <v>182</v>
      </c>
      <c r="B144" s="289"/>
      <c r="C144" s="290"/>
      <c r="D144" s="291"/>
      <c r="E144" s="290"/>
      <c r="F144" s="290"/>
      <c r="G144" s="292"/>
      <c r="H144" s="296"/>
      <c r="I144" s="296"/>
      <c r="J144" s="297"/>
      <c r="K144" s="290"/>
      <c r="L144" s="290"/>
      <c r="M144" s="290"/>
      <c r="N144" s="290"/>
      <c r="O144" s="540" t="s">
        <v>254</v>
      </c>
      <c r="P144" s="541">
        <f>P145+P146</f>
        <v>0</v>
      </c>
      <c r="Q144" s="292"/>
      <c r="R144" s="292"/>
      <c r="S144" s="292"/>
      <c r="T144" s="292"/>
      <c r="U144" s="292"/>
      <c r="V144" s="294"/>
      <c r="W144" s="198"/>
      <c r="X144" s="198"/>
    </row>
    <row r="145" spans="1:24" s="216" customFormat="1" x14ac:dyDescent="0.2">
      <c r="A145" s="719" t="s">
        <v>180</v>
      </c>
      <c r="B145" s="720"/>
      <c r="C145" s="260"/>
      <c r="D145" s="256"/>
      <c r="E145" s="265"/>
      <c r="F145" s="288" t="str">
        <f t="shared" ref="F145:F146" si="51">IF(E145="Sudija",1,IF(E145="Stručni saradnik",1,""))</f>
        <v/>
      </c>
      <c r="G145" s="251"/>
      <c r="H145" s="285"/>
      <c r="I145" s="285"/>
      <c r="J145" s="295"/>
      <c r="K145" s="263"/>
      <c r="L145" s="264"/>
      <c r="M145" s="264"/>
      <c r="N145" s="264"/>
      <c r="O145" s="197">
        <f>IF(G145="",0,IF(G145="Ne treba raditi na predm.",1+SUM(L145:N145),(SUM(L145:N145)/G145)))</f>
        <v>0</v>
      </c>
      <c r="P145" s="235">
        <f t="shared" ref="P145:P146" si="52">IF(K145&gt;0,IF(G145="Ne treba raditi na predm.",O145,O145*(J145/(J145-K145))),O145)</f>
        <v>0</v>
      </c>
      <c r="Q145" s="381"/>
      <c r="R145" s="382"/>
      <c r="S145" s="382"/>
      <c r="T145" s="382"/>
      <c r="U145" s="236" t="str">
        <f t="shared" ref="U145:U146" si="53">IF(Q145="","",R145/(Q145-S145))</f>
        <v/>
      </c>
      <c r="V145" s="237">
        <f>IF(P145="","",IF(C145="Ne","",IF(G145="Ne treba raditi na predm.","",IF((P145+P146)&gt;1,40,IF(U145="",IF((P145+P146)&gt;0.95,35,IF((P145+P146)&gt;0.9,30,IF((P145+P146)&gt;0.85,25,IF((P145+P146)&gt;0.8,20,IF((P145+P146)&gt;0.75,15,IF((P145+P146)&gt;0.7,10,IF((P145+P146)&gt;0.5,5,0))))))),IF((U145+U146)=1,40,IF((U145+U146)&gt;0.95,35,IF((U145+U146)&gt;0.9,30,IF((U145+U146)&gt;0.85,25,IF((U145+U146)&gt;0.8,20,IF((U145+U146)&gt;0.75,15,IF((U145+U146)&gt;0.7,10,IF((U145+U146)&gt;0.5,5,0)))))))))))))</f>
        <v>0</v>
      </c>
    </row>
    <row r="146" spans="1:24" s="216" customFormat="1" x14ac:dyDescent="0.2">
      <c r="A146" s="719" t="s">
        <v>181</v>
      </c>
      <c r="B146" s="720"/>
      <c r="C146" s="260"/>
      <c r="D146" s="256"/>
      <c r="E146" s="265"/>
      <c r="F146" s="288" t="str">
        <f t="shared" si="51"/>
        <v/>
      </c>
      <c r="G146" s="251"/>
      <c r="H146" s="285"/>
      <c r="I146" s="285"/>
      <c r="J146" s="295"/>
      <c r="K146" s="263"/>
      <c r="L146" s="264"/>
      <c r="M146" s="264"/>
      <c r="N146" s="264"/>
      <c r="O146" s="197">
        <f>IF(G146="",0,IF(G146="Ne treba raditi na predm.",1+SUM(L146:N146),(SUM(L146:N146)/G146)))</f>
        <v>0</v>
      </c>
      <c r="P146" s="235">
        <f t="shared" si="52"/>
        <v>0</v>
      </c>
      <c r="Q146" s="381"/>
      <c r="R146" s="382"/>
      <c r="S146" s="382"/>
      <c r="T146" s="382"/>
      <c r="U146" s="236" t="str">
        <f t="shared" si="53"/>
        <v/>
      </c>
      <c r="V146" s="237">
        <f>IF(P146="","",IF(C146="Ne","",IF(G146="Ne treba raditi na predm.","",IF((P145+P146)&gt;1,40,IF(U146="",IF((P145+P146)&gt;0.95,35,IF((P145+P146)&gt;0.9,30,IF((P145+P146)&gt;0.85,25,IF((P145+P146)&gt;0.8,20,IF((P145+P146)&gt;0.75,15,IF((P145+P146)&gt;0.7,10,IF((P145+P146)&gt;0.5,5,0))))))),IF((U145+U146)=1,40,IF((U145+U146)&gt;0.95,35,IF((U145+U146)&gt;0.9,30,IF((U145+U146)&gt;0.85,25,IF((U145+U146)&gt;0.8,20,IF((U145+U146)&gt;0.75,15,IF((U145+U146)&gt;0.7,10,IF((U145+U146)&gt;0.5,5,0)))))))))))))</f>
        <v>0</v>
      </c>
    </row>
    <row r="147" spans="1:24" s="216" customFormat="1" ht="30" customHeight="1" x14ac:dyDescent="0.2">
      <c r="A147" s="625" t="s">
        <v>182</v>
      </c>
      <c r="B147" s="289"/>
      <c r="C147" s="290"/>
      <c r="D147" s="291"/>
      <c r="E147" s="290"/>
      <c r="F147" s="290"/>
      <c r="G147" s="292"/>
      <c r="H147" s="296"/>
      <c r="I147" s="296"/>
      <c r="J147" s="297"/>
      <c r="K147" s="290"/>
      <c r="L147" s="290"/>
      <c r="M147" s="290"/>
      <c r="N147" s="290"/>
      <c r="O147" s="540" t="s">
        <v>254</v>
      </c>
      <c r="P147" s="541">
        <f>P148+P149</f>
        <v>0</v>
      </c>
      <c r="Q147" s="292"/>
      <c r="R147" s="292"/>
      <c r="S147" s="292"/>
      <c r="T147" s="292"/>
      <c r="U147" s="292"/>
      <c r="V147" s="294"/>
      <c r="W147" s="198"/>
      <c r="X147" s="198"/>
    </row>
    <row r="148" spans="1:24" s="216" customFormat="1" x14ac:dyDescent="0.2">
      <c r="A148" s="719" t="s">
        <v>180</v>
      </c>
      <c r="B148" s="720"/>
      <c r="C148" s="260"/>
      <c r="D148" s="256"/>
      <c r="E148" s="265"/>
      <c r="F148" s="288" t="str">
        <f t="shared" ref="F148:F149" si="54">IF(E148="Sudija",1,IF(E148="Stručni saradnik",1,""))</f>
        <v/>
      </c>
      <c r="G148" s="251"/>
      <c r="H148" s="285"/>
      <c r="I148" s="285"/>
      <c r="J148" s="295"/>
      <c r="K148" s="263"/>
      <c r="L148" s="264"/>
      <c r="M148" s="264"/>
      <c r="N148" s="264"/>
      <c r="O148" s="197">
        <f>IF(G148="",0,IF(G148="Ne treba raditi na predm.",1+SUM(L148:N148),(SUM(L148:N148)/G148)))</f>
        <v>0</v>
      </c>
      <c r="P148" s="235">
        <f t="shared" ref="P148:P149" si="55">IF(K148&gt;0,IF(G148="Ne treba raditi na predm.",O148,O148*(J148/(J148-K148))),O148)</f>
        <v>0</v>
      </c>
      <c r="Q148" s="381"/>
      <c r="R148" s="382"/>
      <c r="S148" s="382"/>
      <c r="T148" s="382"/>
      <c r="U148" s="236" t="str">
        <f t="shared" ref="U148:U149" si="56">IF(Q148="","",R148/(Q148-S148))</f>
        <v/>
      </c>
      <c r="V148" s="237">
        <f>IF(P148="","",IF(C148="Ne","",IF(G148="Ne treba raditi na predm.","",IF((P148+P149)&gt;1,40,IF(U148="",IF((P148+P149)&gt;0.95,35,IF((P148+P149)&gt;0.9,30,IF((P148+P149)&gt;0.85,25,IF((P148+P149)&gt;0.8,20,IF((P148+P149)&gt;0.75,15,IF((P148+P149)&gt;0.7,10,IF((P148+P149)&gt;0.5,5,0))))))),IF((U148+U149)=1,40,IF((U148+U149)&gt;0.95,35,IF((U148+U149)&gt;0.9,30,IF((U148+U149)&gt;0.85,25,IF((U148+U149)&gt;0.8,20,IF((U148+U149)&gt;0.75,15,IF((U148+U149)&gt;0.7,10,IF((U148+U149)&gt;0.5,5,0)))))))))))))</f>
        <v>0</v>
      </c>
    </row>
    <row r="149" spans="1:24" s="216" customFormat="1" x14ac:dyDescent="0.2">
      <c r="A149" s="719" t="s">
        <v>181</v>
      </c>
      <c r="B149" s="720"/>
      <c r="C149" s="260"/>
      <c r="D149" s="256"/>
      <c r="E149" s="265"/>
      <c r="F149" s="288" t="str">
        <f t="shared" si="54"/>
        <v/>
      </c>
      <c r="G149" s="251"/>
      <c r="H149" s="285"/>
      <c r="I149" s="285"/>
      <c r="J149" s="295"/>
      <c r="K149" s="263"/>
      <c r="L149" s="264"/>
      <c r="M149" s="264"/>
      <c r="N149" s="264"/>
      <c r="O149" s="197">
        <f>IF(G149="",0,IF(G149="Ne treba raditi na predm.",1+SUM(L149:N149),(SUM(L149:N149)/G149)))</f>
        <v>0</v>
      </c>
      <c r="P149" s="235">
        <f t="shared" si="55"/>
        <v>0</v>
      </c>
      <c r="Q149" s="381"/>
      <c r="R149" s="382"/>
      <c r="S149" s="382"/>
      <c r="T149" s="382"/>
      <c r="U149" s="236" t="str">
        <f t="shared" si="56"/>
        <v/>
      </c>
      <c r="V149" s="237">
        <f>IF(P149="","",IF(C149="Ne","",IF(G149="Ne treba raditi na predm.","",IF((P148+P149)&gt;1,40,IF(U149="",IF((P148+P149)&gt;0.95,35,IF((P148+P149)&gt;0.9,30,IF((P148+P149)&gt;0.85,25,IF((P148+P149)&gt;0.8,20,IF((P148+P149)&gt;0.75,15,IF((P148+P149)&gt;0.7,10,IF((P148+P149)&gt;0.5,5,0))))))),IF((U148+U149)=1,40,IF((U148+U149)&gt;0.95,35,IF((U148+U149)&gt;0.9,30,IF((U148+U149)&gt;0.85,25,IF((U148+U149)&gt;0.8,20,IF((U148+U149)&gt;0.75,15,IF((U148+U149)&gt;0.7,10,IF((U148+U149)&gt;0.5,5,0)))))))))))))</f>
        <v>0</v>
      </c>
    </row>
    <row r="150" spans="1:24" s="216" customFormat="1" ht="30" customHeight="1" x14ac:dyDescent="0.2">
      <c r="A150" s="625" t="s">
        <v>182</v>
      </c>
      <c r="B150" s="289"/>
      <c r="C150" s="290"/>
      <c r="D150" s="291"/>
      <c r="E150" s="290"/>
      <c r="F150" s="290"/>
      <c r="G150" s="292"/>
      <c r="H150" s="296"/>
      <c r="I150" s="296"/>
      <c r="J150" s="297"/>
      <c r="K150" s="290"/>
      <c r="L150" s="290"/>
      <c r="M150" s="290"/>
      <c r="N150" s="290"/>
      <c r="O150" s="540" t="s">
        <v>254</v>
      </c>
      <c r="P150" s="541">
        <f>P151+P152</f>
        <v>0</v>
      </c>
      <c r="Q150" s="292"/>
      <c r="R150" s="292"/>
      <c r="S150" s="292"/>
      <c r="T150" s="292"/>
      <c r="U150" s="292"/>
      <c r="V150" s="294"/>
      <c r="W150" s="198"/>
      <c r="X150" s="198"/>
    </row>
    <row r="151" spans="1:24" s="216" customFormat="1" x14ac:dyDescent="0.2">
      <c r="A151" s="719" t="s">
        <v>180</v>
      </c>
      <c r="B151" s="720"/>
      <c r="C151" s="260"/>
      <c r="D151" s="256"/>
      <c r="E151" s="265"/>
      <c r="F151" s="288" t="str">
        <f t="shared" ref="F151:F152" si="57">IF(E151="Sudija",1,IF(E151="Stručni saradnik",1,""))</f>
        <v/>
      </c>
      <c r="G151" s="251"/>
      <c r="H151" s="285"/>
      <c r="I151" s="285"/>
      <c r="J151" s="295"/>
      <c r="K151" s="263"/>
      <c r="L151" s="264"/>
      <c r="M151" s="264"/>
      <c r="N151" s="264"/>
      <c r="O151" s="197">
        <f>IF(G151="",0,IF(G151="Ne treba raditi na predm.",1+SUM(L151:N151),(SUM(L151:N151)/G151)))</f>
        <v>0</v>
      </c>
      <c r="P151" s="235">
        <f t="shared" ref="P151:P152" si="58">IF(K151&gt;0,IF(G151="Ne treba raditi na predm.",O151,O151*(J151/(J151-K151))),O151)</f>
        <v>0</v>
      </c>
      <c r="Q151" s="381"/>
      <c r="R151" s="382"/>
      <c r="S151" s="382"/>
      <c r="T151" s="382"/>
      <c r="U151" s="236" t="str">
        <f t="shared" ref="U151:U152" si="59">IF(Q151="","",R151/(Q151-S151))</f>
        <v/>
      </c>
      <c r="V151" s="237">
        <f>IF(P151="","",IF(C151="Ne","",IF(G151="Ne treba raditi na predm.","",IF((P151+P152)&gt;1,40,IF(U151="",IF((P151+P152)&gt;0.95,35,IF((P151+P152)&gt;0.9,30,IF((P151+P152)&gt;0.85,25,IF((P151+P152)&gt;0.8,20,IF((P151+P152)&gt;0.75,15,IF((P151+P152)&gt;0.7,10,IF((P151+P152)&gt;0.5,5,0))))))),IF((U151+U152)=1,40,IF((U151+U152)&gt;0.95,35,IF((U151+U152)&gt;0.9,30,IF((U151+U152)&gt;0.85,25,IF((U151+U152)&gt;0.8,20,IF((U151+U152)&gt;0.75,15,IF((U151+U152)&gt;0.7,10,IF((U151+U152)&gt;0.5,5,0)))))))))))))</f>
        <v>0</v>
      </c>
    </row>
    <row r="152" spans="1:24" s="216" customFormat="1" x14ac:dyDescent="0.2">
      <c r="A152" s="719" t="s">
        <v>181</v>
      </c>
      <c r="B152" s="720"/>
      <c r="C152" s="260"/>
      <c r="D152" s="256"/>
      <c r="E152" s="265"/>
      <c r="F152" s="288" t="str">
        <f t="shared" si="57"/>
        <v/>
      </c>
      <c r="G152" s="251"/>
      <c r="H152" s="285"/>
      <c r="I152" s="285"/>
      <c r="J152" s="295"/>
      <c r="K152" s="263"/>
      <c r="L152" s="264"/>
      <c r="M152" s="264"/>
      <c r="N152" s="264"/>
      <c r="O152" s="197">
        <f>IF(G152="",0,IF(G152="Ne treba raditi na predm.",1+SUM(L152:N152),(SUM(L152:N152)/G152)))</f>
        <v>0</v>
      </c>
      <c r="P152" s="235">
        <f t="shared" si="58"/>
        <v>0</v>
      </c>
      <c r="Q152" s="381"/>
      <c r="R152" s="382"/>
      <c r="S152" s="382"/>
      <c r="T152" s="382"/>
      <c r="U152" s="236" t="str">
        <f t="shared" si="59"/>
        <v/>
      </c>
      <c r="V152" s="237">
        <f>IF(P152="","",IF(C152="Ne","",IF(G152="Ne treba raditi na predm.","",IF((P151+P152)&gt;1,40,IF(U152="",IF((P151+P152)&gt;0.95,35,IF((P151+P152)&gt;0.9,30,IF((P151+P152)&gt;0.85,25,IF((P151+P152)&gt;0.8,20,IF((P151+P152)&gt;0.75,15,IF((P151+P152)&gt;0.7,10,IF((P151+P152)&gt;0.5,5,0))))))),IF((U151+U152)=1,40,IF((U151+U152)&gt;0.95,35,IF((U151+U152)&gt;0.9,30,IF((U151+U152)&gt;0.85,25,IF((U151+U152)&gt;0.8,20,IF((U151+U152)&gt;0.75,15,IF((U151+U152)&gt;0.7,10,IF((U151+U152)&gt;0.5,5,0)))))))))))))</f>
        <v>0</v>
      </c>
    </row>
    <row r="153" spans="1:24" s="216" customFormat="1" ht="30" customHeight="1" x14ac:dyDescent="0.2">
      <c r="A153" s="625" t="s">
        <v>182</v>
      </c>
      <c r="B153" s="289"/>
      <c r="C153" s="290"/>
      <c r="D153" s="291"/>
      <c r="E153" s="290"/>
      <c r="F153" s="290"/>
      <c r="G153" s="290"/>
      <c r="H153" s="296"/>
      <c r="I153" s="296"/>
      <c r="J153" s="297"/>
      <c r="K153" s="290"/>
      <c r="L153" s="290"/>
      <c r="M153" s="290"/>
      <c r="N153" s="290"/>
      <c r="O153" s="540" t="s">
        <v>254</v>
      </c>
      <c r="P153" s="541">
        <f>P154+P155</f>
        <v>0</v>
      </c>
      <c r="Q153" s="292"/>
      <c r="R153" s="292"/>
      <c r="S153" s="292"/>
      <c r="T153" s="292"/>
      <c r="U153" s="292"/>
      <c r="V153" s="294"/>
      <c r="W153" s="198"/>
      <c r="X153" s="198"/>
    </row>
    <row r="154" spans="1:24" s="216" customFormat="1" x14ac:dyDescent="0.2">
      <c r="A154" s="719" t="s">
        <v>180</v>
      </c>
      <c r="B154" s="720"/>
      <c r="C154" s="260"/>
      <c r="D154" s="256"/>
      <c r="E154" s="265"/>
      <c r="F154" s="288" t="str">
        <f t="shared" ref="F154:F155" si="60">IF(E154="Sudija",1,IF(E154="Stručni saradnik",1,""))</f>
        <v/>
      </c>
      <c r="G154" s="251"/>
      <c r="H154" s="285"/>
      <c r="I154" s="285"/>
      <c r="J154" s="295"/>
      <c r="K154" s="263"/>
      <c r="L154" s="264"/>
      <c r="M154" s="264"/>
      <c r="N154" s="264"/>
      <c r="O154" s="197">
        <f>IF(G154="",0,IF(G154="Ne treba raditi na predm.",1+SUM(L154:N154),(SUM(L154:N154)/G154)))</f>
        <v>0</v>
      </c>
      <c r="P154" s="235">
        <f t="shared" ref="P154:P155" si="61">IF(K154&gt;0,IF(G154="Ne treba raditi na predm.",O154,O154*(J154/(J154-K154))),O154)</f>
        <v>0</v>
      </c>
      <c r="Q154" s="381"/>
      <c r="R154" s="382"/>
      <c r="S154" s="382"/>
      <c r="T154" s="382"/>
      <c r="U154" s="236" t="str">
        <f t="shared" ref="U154:U155" si="62">IF(Q154="","",R154/(Q154-S154))</f>
        <v/>
      </c>
      <c r="V154" s="237">
        <f>IF(P154="","",IF(C154="Ne","",IF(G154="Ne treba raditi na predm.","",IF((P154+P155)&gt;1,40,IF(U154="",IF((P154+P155)&gt;0.95,35,IF((P154+P155)&gt;0.9,30,IF((P154+P155)&gt;0.85,25,IF((P154+P155)&gt;0.8,20,IF((P154+P155)&gt;0.75,15,IF((P154+P155)&gt;0.7,10,IF((P154+P155)&gt;0.5,5,0))))))),IF((U154+U155)=1,40,IF((U154+U155)&gt;0.95,35,IF((U154+U155)&gt;0.9,30,IF((U154+U155)&gt;0.85,25,IF((U154+U155)&gt;0.8,20,IF((U154+U155)&gt;0.75,15,IF((U154+U155)&gt;0.7,10,IF((U154+U155)&gt;0.5,5,0)))))))))))))</f>
        <v>0</v>
      </c>
    </row>
    <row r="155" spans="1:24" s="216" customFormat="1" x14ac:dyDescent="0.2">
      <c r="A155" s="719" t="s">
        <v>181</v>
      </c>
      <c r="B155" s="720"/>
      <c r="C155" s="260"/>
      <c r="D155" s="256"/>
      <c r="E155" s="265"/>
      <c r="F155" s="288" t="str">
        <f t="shared" si="60"/>
        <v/>
      </c>
      <c r="G155" s="681"/>
      <c r="H155" s="285"/>
      <c r="I155" s="285"/>
      <c r="J155" s="295"/>
      <c r="K155" s="263"/>
      <c r="L155" s="264"/>
      <c r="M155" s="264"/>
      <c r="N155" s="264"/>
      <c r="O155" s="197">
        <f>IF(G155="",0,IF(G155="Ne treba raditi na predm.",1+SUM(L155:N155),(SUM(L155:N155)/G155)))</f>
        <v>0</v>
      </c>
      <c r="P155" s="235">
        <f t="shared" si="61"/>
        <v>0</v>
      </c>
      <c r="Q155" s="381"/>
      <c r="R155" s="382"/>
      <c r="S155" s="382"/>
      <c r="T155" s="382"/>
      <c r="U155" s="236" t="str">
        <f t="shared" si="62"/>
        <v/>
      </c>
      <c r="V155" s="237">
        <f>IF(P155="","",IF(C155="Ne","",IF(G155="Ne treba raditi na predm.","",IF((P154+P155)&gt;1,40,IF(U155="",IF((P154+P155)&gt;0.95,35,IF((P154+P155)&gt;0.9,30,IF((P154+P155)&gt;0.85,25,IF((P154+P155)&gt;0.8,20,IF((P154+P155)&gt;0.75,15,IF((P154+P155)&gt;0.7,10,IF((P154+P155)&gt;0.5,5,0))))))),IF((U154+U155)=1,40,IF((U154+U155)&gt;0.95,35,IF((U154+U155)&gt;0.9,30,IF((U154+U155)&gt;0.85,25,IF((U154+U155)&gt;0.8,20,IF((U154+U155)&gt;0.75,15,IF((U154+U155)&gt;0.7,10,IF((U154+U155)&gt;0.5,5,0)))))))))))))</f>
        <v>0</v>
      </c>
    </row>
    <row r="156" spans="1:24" s="216" customFormat="1" ht="30" customHeight="1" x14ac:dyDescent="0.2">
      <c r="A156" s="625" t="s">
        <v>182</v>
      </c>
      <c r="B156" s="289"/>
      <c r="C156" s="290"/>
      <c r="D156" s="291"/>
      <c r="E156" s="290"/>
      <c r="F156" s="290"/>
      <c r="G156" s="290"/>
      <c r="H156" s="296"/>
      <c r="I156" s="296"/>
      <c r="J156" s="297"/>
      <c r="K156" s="290"/>
      <c r="L156" s="290"/>
      <c r="M156" s="290"/>
      <c r="N156" s="290"/>
      <c r="O156" s="540" t="s">
        <v>254</v>
      </c>
      <c r="P156" s="541">
        <f>P157+P158</f>
        <v>0</v>
      </c>
      <c r="Q156" s="292"/>
      <c r="R156" s="292"/>
      <c r="S156" s="292"/>
      <c r="T156" s="292"/>
      <c r="U156" s="292"/>
      <c r="V156" s="294"/>
      <c r="W156" s="198"/>
      <c r="X156" s="198"/>
    </row>
    <row r="157" spans="1:24" s="216" customFormat="1" x14ac:dyDescent="0.2">
      <c r="A157" s="719" t="s">
        <v>180</v>
      </c>
      <c r="B157" s="720"/>
      <c r="C157" s="260"/>
      <c r="D157" s="256"/>
      <c r="E157" s="265"/>
      <c r="F157" s="288" t="str">
        <f t="shared" ref="F157:F158" si="63">IF(E157="Sudija",1,IF(E157="Stručni saradnik",1,""))</f>
        <v/>
      </c>
      <c r="G157" s="251"/>
      <c r="H157" s="285"/>
      <c r="I157" s="285"/>
      <c r="J157" s="295"/>
      <c r="K157" s="263"/>
      <c r="L157" s="264"/>
      <c r="M157" s="264"/>
      <c r="N157" s="264"/>
      <c r="O157" s="197">
        <f>IF(G157="",0,IF(G157="Ne treba raditi na predm.",1+SUM(L157:N157),(SUM(L157:N157)/G157)))</f>
        <v>0</v>
      </c>
      <c r="P157" s="235">
        <f t="shared" ref="P157:P158" si="64">IF(K157&gt;0,IF(G157="Ne treba raditi na predm.",O157,O157*(J157/(J157-K157))),O157)</f>
        <v>0</v>
      </c>
      <c r="Q157" s="381"/>
      <c r="R157" s="382"/>
      <c r="S157" s="382"/>
      <c r="T157" s="382"/>
      <c r="U157" s="236" t="str">
        <f t="shared" ref="U157:U158" si="65">IF(Q157="","",R157/(Q157-S157))</f>
        <v/>
      </c>
      <c r="V157" s="237">
        <f>IF(P157="","",IF(C157="Ne","",IF(G157="Ne treba raditi na predm.","",IF((P157+P158)&gt;1,40,IF(U157="",IF((P157+P158)&gt;0.95,35,IF((P157+P158)&gt;0.9,30,IF((P157+P158)&gt;0.85,25,IF((P157+P158)&gt;0.8,20,IF((P157+P158)&gt;0.75,15,IF((P157+P158)&gt;0.7,10,IF((P157+P158)&gt;0.5,5,0))))))),IF((U157+U158)=1,40,IF((U157+U158)&gt;0.95,35,IF((U157+U158)&gt;0.9,30,IF((U157+U158)&gt;0.85,25,IF((U157+U158)&gt;0.8,20,IF((U157+U158)&gt;0.75,15,IF((U157+U158)&gt;0.7,10,IF((U157+U158)&gt;0.5,5,0)))))))))))))</f>
        <v>0</v>
      </c>
    </row>
    <row r="158" spans="1:24" s="216" customFormat="1" x14ac:dyDescent="0.2">
      <c r="A158" s="719" t="s">
        <v>181</v>
      </c>
      <c r="B158" s="720"/>
      <c r="C158" s="260"/>
      <c r="D158" s="256"/>
      <c r="E158" s="265"/>
      <c r="F158" s="288" t="str">
        <f t="shared" si="63"/>
        <v/>
      </c>
      <c r="G158" s="681"/>
      <c r="H158" s="285"/>
      <c r="I158" s="285"/>
      <c r="J158" s="295"/>
      <c r="K158" s="263"/>
      <c r="L158" s="264"/>
      <c r="M158" s="264"/>
      <c r="N158" s="264"/>
      <c r="O158" s="197">
        <f>IF(G158="",0,IF(G158="Ne treba raditi na predm.",1+SUM(L158:N158),(SUM(L158:N158)/G158)))</f>
        <v>0</v>
      </c>
      <c r="P158" s="235">
        <f t="shared" si="64"/>
        <v>0</v>
      </c>
      <c r="Q158" s="381"/>
      <c r="R158" s="382"/>
      <c r="S158" s="382"/>
      <c r="T158" s="382"/>
      <c r="U158" s="236" t="str">
        <f t="shared" si="65"/>
        <v/>
      </c>
      <c r="V158" s="237">
        <f>IF(P158="","",IF(C158="Ne","",IF(G158="Ne treba raditi na predm.","",IF((P157+P158)&gt;1,40,IF(U158="",IF((P157+P158)&gt;0.95,35,IF((P157+P158)&gt;0.9,30,IF((P157+P158)&gt;0.85,25,IF((P157+P158)&gt;0.8,20,IF((P157+P158)&gt;0.75,15,IF((P157+P158)&gt;0.7,10,IF((P157+P158)&gt;0.5,5,0))))))),IF((U157+U158)=1,40,IF((U157+U158)&gt;0.95,35,IF((U157+U158)&gt;0.9,30,IF((U157+U158)&gt;0.85,25,IF((U157+U158)&gt;0.8,20,IF((U157+U158)&gt;0.75,15,IF((U157+U158)&gt;0.7,10,IF((U157+U158)&gt;0.5,5,0)))))))))))))</f>
        <v>0</v>
      </c>
    </row>
    <row r="159" spans="1:24" s="216" customFormat="1" ht="30" customHeight="1" x14ac:dyDescent="0.2">
      <c r="A159" s="625" t="s">
        <v>182</v>
      </c>
      <c r="B159" s="289"/>
      <c r="C159" s="290"/>
      <c r="D159" s="291"/>
      <c r="E159" s="290"/>
      <c r="F159" s="290"/>
      <c r="G159" s="290"/>
      <c r="H159" s="296"/>
      <c r="I159" s="296"/>
      <c r="J159" s="297"/>
      <c r="K159" s="290"/>
      <c r="L159" s="290"/>
      <c r="M159" s="290"/>
      <c r="N159" s="290"/>
      <c r="O159" s="540" t="s">
        <v>254</v>
      </c>
      <c r="P159" s="541">
        <f>P160+P161</f>
        <v>0</v>
      </c>
      <c r="Q159" s="292"/>
      <c r="R159" s="292"/>
      <c r="S159" s="292"/>
      <c r="T159" s="292"/>
      <c r="U159" s="292"/>
      <c r="V159" s="294"/>
      <c r="W159" s="198"/>
      <c r="X159" s="198"/>
    </row>
    <row r="160" spans="1:24" s="216" customFormat="1" x14ac:dyDescent="0.2">
      <c r="A160" s="719" t="s">
        <v>180</v>
      </c>
      <c r="B160" s="720"/>
      <c r="C160" s="260"/>
      <c r="D160" s="256"/>
      <c r="E160" s="265"/>
      <c r="F160" s="288" t="str">
        <f t="shared" ref="F160:F161" si="66">IF(E160="Sudija",1,IF(E160="Stručni saradnik",1,""))</f>
        <v/>
      </c>
      <c r="G160" s="251"/>
      <c r="H160" s="285"/>
      <c r="I160" s="285"/>
      <c r="J160" s="298"/>
      <c r="K160" s="263"/>
      <c r="L160" s="264"/>
      <c r="M160" s="264"/>
      <c r="N160" s="264"/>
      <c r="O160" s="197">
        <f>IF(G160="",0,IF(G160="Ne treba raditi na predm.",1+SUM(L160:N160),(SUM(L160:N160)/G160)))</f>
        <v>0</v>
      </c>
      <c r="P160" s="235">
        <f t="shared" ref="P160:P161" si="67">IF(K160&gt;0,IF(G160="Ne treba raditi na predm.",O160,O160*(J160/(J160-K160))),O160)</f>
        <v>0</v>
      </c>
      <c r="Q160" s="381"/>
      <c r="R160" s="382"/>
      <c r="S160" s="382"/>
      <c r="T160" s="382"/>
      <c r="U160" s="236" t="str">
        <f t="shared" ref="U160" si="68">IF(Q160="","",R160/(Q160-S160))</f>
        <v/>
      </c>
      <c r="V160" s="237">
        <f>IF(P160="","",IF(C160="Ne","",IF(G160="Ne treba raditi na predm.","",IF((P160+P161)&gt;1,40,IF(U160="",IF((P160+P161)&gt;0.95,35,IF((P160+P161)&gt;0.9,30,IF((P160+P161)&gt;0.85,25,IF((P160+P161)&gt;0.8,20,IF((P160+P161)&gt;0.75,15,IF((P160+P161)&gt;0.7,10,IF((P160+P161)&gt;0.5,5,0))))))),IF((U160+U161)=1,40,IF((U160+U161)&gt;0.95,35,IF((U160+U161)&gt;0.9,30,IF((U160+U161)&gt;0.85,25,IF((U160+U161)&gt;0.8,20,IF((U160+U161)&gt;0.75,15,IF((U160+U161)&gt;0.7,10,IF((U160+U161)&gt;0.5,5,0)))))))))))))</f>
        <v>0</v>
      </c>
    </row>
    <row r="161" spans="1:24" s="216" customFormat="1" ht="15.75" thickBot="1" x14ac:dyDescent="0.25">
      <c r="A161" s="721" t="s">
        <v>181</v>
      </c>
      <c r="B161" s="722"/>
      <c r="C161" s="626"/>
      <c r="D161" s="608"/>
      <c r="E161" s="627"/>
      <c r="F161" s="612" t="str">
        <f t="shared" si="66"/>
        <v/>
      </c>
      <c r="G161" s="613"/>
      <c r="H161" s="614"/>
      <c r="I161" s="614"/>
      <c r="J161" s="628"/>
      <c r="K161" s="629"/>
      <c r="L161" s="630"/>
      <c r="M161" s="630"/>
      <c r="N161" s="630"/>
      <c r="O161" s="617">
        <f>IF(G161="",0,IF(G161="Ne treba raditi na predm.",1+SUM(L161:N161),(SUM(L161:N161)/G161)))</f>
        <v>0</v>
      </c>
      <c r="P161" s="235">
        <f t="shared" si="67"/>
        <v>0</v>
      </c>
      <c r="Q161" s="619"/>
      <c r="R161" s="620"/>
      <c r="S161" s="620"/>
      <c r="T161" s="620"/>
      <c r="U161" s="621" t="str">
        <f>IF(Q161="","",R161/(Q161-S161))</f>
        <v/>
      </c>
      <c r="V161" s="683">
        <f>IF(P161="","",IF(C161="Ne","",IF(G161="Ne treba raditi na predm.","",IF((P160+P161)&gt;1,40,IF(U161="",IF((P160+P161)&gt;0.95,35,IF((P160+P161)&gt;0.9,30,IF((P160+P161)&gt;0.85,25,IF((P160+P161)&gt;0.8,20,IF((P160+P161)&gt;0.75,15,IF((P160+P161)&gt;0.7,10,IF((P160+P161)&gt;0.5,5,0))))))),IF((U160+U161)=1,40,IF((U160+U161)&gt;0.95,35,IF((U160+U161)&gt;0.9,30,IF((U160+U161)&gt;0.85,25,IF((U160+U161)&gt;0.8,20,IF((U160+U161)&gt;0.75,15,IF((U160+U161)&gt;0.7,10,IF((U160+U161)&gt;0.5,5,0)))))))))))))</f>
        <v>0</v>
      </c>
    </row>
    <row r="162" spans="1:24" s="274" customFormat="1" x14ac:dyDescent="0.25">
      <c r="A162" s="266"/>
      <c r="B162" s="267"/>
      <c r="C162" s="390"/>
      <c r="D162" s="390"/>
      <c r="E162" s="268"/>
      <c r="F162" s="268"/>
      <c r="G162" s="269"/>
      <c r="H162" s="269"/>
      <c r="I162" s="269"/>
      <c r="J162" s="270"/>
      <c r="K162" s="266"/>
      <c r="L162" s="271"/>
      <c r="M162" s="271"/>
      <c r="N162" s="271"/>
      <c r="O162" s="202"/>
      <c r="P162" s="272"/>
      <c r="Q162" s="272"/>
      <c r="R162" s="272"/>
      <c r="S162" s="272"/>
      <c r="T162" s="272"/>
      <c r="U162" s="272"/>
      <c r="V162" s="273"/>
      <c r="W162" s="201"/>
      <c r="X162" s="201"/>
    </row>
    <row r="163" spans="1:24" s="219" customFormat="1" ht="15" customHeight="1" x14ac:dyDescent="0.25">
      <c r="A163" s="392"/>
      <c r="B163" s="379"/>
      <c r="C163" s="406"/>
      <c r="D163" s="406"/>
      <c r="E163" s="406"/>
      <c r="F163" s="406"/>
      <c r="G163" s="406"/>
      <c r="H163" s="407"/>
      <c r="I163" s="407"/>
      <c r="J163" s="277"/>
      <c r="K163" s="277"/>
      <c r="L163" s="277"/>
      <c r="M163" s="277"/>
      <c r="N163" s="277"/>
      <c r="O163" s="277"/>
      <c r="P163" s="203"/>
      <c r="Q163" s="203"/>
      <c r="R163" s="391"/>
      <c r="S163" s="391"/>
      <c r="T163" s="391"/>
      <c r="U163" s="391"/>
    </row>
    <row r="164" spans="1:24" ht="66.75" customHeight="1" x14ac:dyDescent="0.25">
      <c r="B164" s="723" t="s">
        <v>310</v>
      </c>
      <c r="C164" s="723"/>
      <c r="D164" s="723"/>
      <c r="E164" s="723"/>
      <c r="F164" s="723"/>
      <c r="G164" s="723"/>
      <c r="H164" s="723"/>
      <c r="I164" s="723"/>
      <c r="J164" s="723"/>
      <c r="K164" s="723"/>
      <c r="L164" s="723"/>
      <c r="M164" s="723"/>
      <c r="N164" s="723"/>
      <c r="O164" s="723"/>
      <c r="P164" s="723"/>
      <c r="Q164" s="723"/>
      <c r="R164" s="723"/>
      <c r="S164" s="723"/>
      <c r="T164" s="723"/>
      <c r="U164" s="723"/>
    </row>
    <row r="165" spans="1:24" ht="15" customHeight="1" x14ac:dyDescent="0.25">
      <c r="B165" s="567"/>
      <c r="C165" s="567"/>
      <c r="D165" s="567"/>
      <c r="E165" s="567"/>
      <c r="F165" s="567"/>
      <c r="G165" s="567"/>
      <c r="H165" s="567"/>
      <c r="I165" s="567"/>
      <c r="J165" s="567"/>
      <c r="K165" s="567"/>
      <c r="L165" s="567"/>
      <c r="M165" s="567"/>
      <c r="N165" s="567"/>
      <c r="O165" s="567"/>
      <c r="P165" s="567"/>
      <c r="Q165" s="567"/>
      <c r="R165" s="567"/>
      <c r="S165" s="567"/>
      <c r="T165" s="567"/>
      <c r="U165" s="567"/>
    </row>
    <row r="166" spans="1:24" ht="40.5" customHeight="1" x14ac:dyDescent="0.25">
      <c r="B166" s="723" t="s">
        <v>258</v>
      </c>
      <c r="C166" s="723"/>
      <c r="D166" s="723"/>
      <c r="E166" s="723"/>
      <c r="F166" s="723"/>
      <c r="G166" s="723"/>
      <c r="H166" s="723"/>
      <c r="I166" s="723"/>
      <c r="J166" s="723"/>
      <c r="K166" s="723"/>
      <c r="L166" s="723"/>
      <c r="M166" s="723"/>
      <c r="N166" s="723"/>
      <c r="O166" s="723"/>
      <c r="P166" s="723"/>
      <c r="Q166" s="723"/>
      <c r="R166" s="723"/>
      <c r="S166" s="723"/>
      <c r="T166" s="723"/>
      <c r="U166" s="723"/>
    </row>
    <row r="167" spans="1:24" ht="15" customHeight="1" x14ac:dyDescent="0.25">
      <c r="B167" s="567"/>
      <c r="C167" s="567"/>
      <c r="D167" s="567"/>
      <c r="E167" s="567"/>
      <c r="F167" s="567"/>
      <c r="G167" s="567"/>
      <c r="H167" s="567"/>
      <c r="I167" s="567"/>
      <c r="J167" s="567"/>
      <c r="K167" s="567"/>
      <c r="L167" s="567"/>
      <c r="M167" s="567"/>
      <c r="N167" s="567"/>
      <c r="O167" s="567"/>
      <c r="P167" s="567"/>
      <c r="Q167" s="567"/>
      <c r="R167" s="567"/>
      <c r="S167" s="567"/>
      <c r="T167" s="567"/>
      <c r="U167" s="567"/>
    </row>
    <row r="168" spans="1:24" ht="41.25" customHeight="1" x14ac:dyDescent="0.25">
      <c r="B168" s="718" t="s">
        <v>321</v>
      </c>
      <c r="C168" s="718"/>
      <c r="D168" s="718"/>
      <c r="E168" s="718"/>
      <c r="F168" s="718"/>
      <c r="G168" s="718"/>
      <c r="H168" s="718"/>
      <c r="I168" s="718"/>
      <c r="J168" s="718"/>
      <c r="K168" s="718"/>
      <c r="L168" s="718"/>
      <c r="M168" s="718"/>
      <c r="N168" s="718"/>
      <c r="O168" s="718"/>
      <c r="P168" s="718"/>
      <c r="Q168" s="718"/>
      <c r="R168" s="718"/>
      <c r="S168" s="718"/>
      <c r="T168" s="718"/>
      <c r="U168" s="718"/>
    </row>
    <row r="169" spans="1:24" ht="48.75" customHeight="1" x14ac:dyDescent="0.25">
      <c r="B169" s="718"/>
      <c r="C169" s="718"/>
      <c r="D169" s="718"/>
      <c r="E169" s="718"/>
      <c r="F169" s="718"/>
      <c r="G169" s="718"/>
      <c r="H169" s="718"/>
      <c r="I169" s="718"/>
      <c r="J169" s="718"/>
      <c r="K169" s="718"/>
      <c r="L169" s="718"/>
      <c r="M169" s="718"/>
      <c r="N169" s="718"/>
      <c r="O169" s="718"/>
      <c r="P169" s="718"/>
      <c r="Q169" s="718"/>
      <c r="R169" s="718"/>
      <c r="S169" s="718"/>
      <c r="T169" s="718"/>
      <c r="U169" s="718"/>
    </row>
    <row r="170" spans="1:24" ht="4.5" customHeight="1" x14ac:dyDescent="0.25">
      <c r="B170" s="566"/>
      <c r="C170" s="566"/>
      <c r="D170" s="566"/>
      <c r="E170" s="566"/>
      <c r="F170" s="566"/>
      <c r="G170" s="566"/>
      <c r="H170" s="566"/>
      <c r="I170" s="566"/>
      <c r="J170" s="566"/>
      <c r="K170" s="566"/>
      <c r="L170" s="566"/>
      <c r="M170" s="566"/>
      <c r="N170" s="566"/>
      <c r="O170" s="566"/>
      <c r="P170" s="566"/>
      <c r="Q170" s="566"/>
      <c r="R170" s="566"/>
      <c r="S170" s="566"/>
      <c r="T170" s="566"/>
      <c r="U170" s="566"/>
    </row>
    <row r="171" spans="1:24" ht="33" customHeight="1" x14ac:dyDescent="0.25">
      <c r="B171" s="718" t="s">
        <v>322</v>
      </c>
      <c r="C171" s="718"/>
      <c r="D171" s="718"/>
      <c r="E171" s="718"/>
      <c r="F171" s="718"/>
      <c r="G171" s="718"/>
      <c r="H171" s="718"/>
      <c r="I171" s="718"/>
      <c r="J171" s="718"/>
      <c r="K171" s="718"/>
      <c r="L171" s="718"/>
      <c r="M171" s="718"/>
      <c r="N171" s="718"/>
      <c r="O171" s="718"/>
      <c r="P171" s="718"/>
      <c r="Q171" s="718"/>
      <c r="R171" s="718"/>
      <c r="S171" s="718"/>
      <c r="T171" s="718"/>
      <c r="U171" s="718"/>
    </row>
    <row r="172" spans="1:24" ht="15" customHeight="1" x14ac:dyDescent="0.25">
      <c r="B172" s="566"/>
      <c r="C172" s="566"/>
      <c r="D172" s="566"/>
      <c r="E172" s="566"/>
      <c r="F172" s="566"/>
      <c r="G172" s="566"/>
      <c r="H172" s="566"/>
      <c r="I172" s="566"/>
      <c r="J172" s="566"/>
      <c r="K172" s="566"/>
      <c r="L172" s="566"/>
      <c r="M172" s="566"/>
      <c r="N172" s="566"/>
      <c r="O172" s="566"/>
      <c r="P172" s="566"/>
      <c r="Q172" s="566"/>
      <c r="R172" s="566"/>
      <c r="S172" s="566"/>
      <c r="T172" s="566"/>
      <c r="U172" s="566"/>
    </row>
    <row r="173" spans="1:24" ht="15" customHeight="1" x14ac:dyDescent="0.25">
      <c r="B173" s="537" t="s">
        <v>264</v>
      </c>
    </row>
    <row r="174" spans="1:24" ht="15" customHeight="1" x14ac:dyDescent="0.25"/>
    <row r="175" spans="1:24" ht="15" customHeight="1" x14ac:dyDescent="0.25">
      <c r="B175" s="537" t="s">
        <v>266</v>
      </c>
    </row>
    <row r="176" spans="1:24" ht="15" customHeight="1" x14ac:dyDescent="0.25">
      <c r="B176" s="537"/>
    </row>
    <row r="177" spans="2:10" ht="15" customHeight="1" x14ac:dyDescent="0.25">
      <c r="B177" s="631" t="s">
        <v>311</v>
      </c>
    </row>
    <row r="178" spans="2:10" s="672" customFormat="1" x14ac:dyDescent="0.25">
      <c r="B178" s="689" t="s">
        <v>288</v>
      </c>
      <c r="C178" s="670"/>
      <c r="D178" s="670"/>
      <c r="E178" s="671"/>
      <c r="F178" s="671"/>
      <c r="H178" s="673"/>
      <c r="I178" s="673"/>
      <c r="J178" s="674"/>
    </row>
    <row r="179" spans="2:10" x14ac:dyDescent="0.25">
      <c r="B179" s="632"/>
    </row>
    <row r="180" spans="2:10" x14ac:dyDescent="0.25">
      <c r="B180" s="537" t="s">
        <v>294</v>
      </c>
    </row>
  </sheetData>
  <sheetProtection password="CCF6" sheet="1" insertRows="0"/>
  <mergeCells count="77">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 ref="A131:B131"/>
    <mergeCell ref="A124:B124"/>
    <mergeCell ref="A125:B125"/>
    <mergeCell ref="A127:B127"/>
    <mergeCell ref="A128:B128"/>
    <mergeCell ref="A130:B130"/>
    <mergeCell ref="A116:V116"/>
    <mergeCell ref="A118:B118"/>
    <mergeCell ref="A119:B119"/>
    <mergeCell ref="A121:B121"/>
    <mergeCell ref="A122:B122"/>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33:B133"/>
    <mergeCell ref="A139:B139"/>
    <mergeCell ref="A140:B140"/>
    <mergeCell ref="A160:B160"/>
    <mergeCell ref="A134:B134"/>
    <mergeCell ref="A136:B136"/>
    <mergeCell ref="A137:B137"/>
    <mergeCell ref="A142:B142"/>
    <mergeCell ref="A143:B143"/>
    <mergeCell ref="A145:B145"/>
    <mergeCell ref="A146:B146"/>
    <mergeCell ref="A148:B148"/>
    <mergeCell ref="C105:E105"/>
    <mergeCell ref="C93:E93"/>
    <mergeCell ref="C94:E94"/>
    <mergeCell ref="C95:E95"/>
    <mergeCell ref="C96:E96"/>
    <mergeCell ref="C101:E101"/>
    <mergeCell ref="C97:E97"/>
    <mergeCell ref="C102:E102"/>
    <mergeCell ref="C99:E99"/>
    <mergeCell ref="C98:E98"/>
    <mergeCell ref="B171:U171"/>
    <mergeCell ref="A149:B149"/>
    <mergeCell ref="A151:B151"/>
    <mergeCell ref="A152:B152"/>
    <mergeCell ref="A158:B158"/>
    <mergeCell ref="A154:B154"/>
    <mergeCell ref="A155:B155"/>
    <mergeCell ref="A157:B157"/>
    <mergeCell ref="A161:B161"/>
    <mergeCell ref="B164:U164"/>
    <mergeCell ref="B166:U166"/>
    <mergeCell ref="B168:U169"/>
  </mergeCells>
  <conditionalFormatting sqref="I9 I14:I75 I86:I88">
    <cfRule type="expression" dxfId="103" priority="118">
      <formula>AND(G9=1,I9&gt;0,I9&lt;1)</formula>
    </cfRule>
  </conditionalFormatting>
  <conditionalFormatting sqref="G119 G89:G91 G112:G115 G109:G110">
    <cfRule type="expression" dxfId="102" priority="116">
      <formula>AND(F89=1,G89&gt;0,G89&lt;1)</formula>
    </cfRule>
  </conditionalFormatting>
  <conditionalFormatting sqref="H118:H119">
    <cfRule type="expression" dxfId="101" priority="114">
      <formula>AND(G118=1,H118&gt;0,H118&lt;1)</formula>
    </cfRule>
  </conditionalFormatting>
  <conditionalFormatting sqref="I118:I119">
    <cfRule type="expression" dxfId="100" priority="115">
      <formula>AND(G118=1,I118&gt;0,I118&lt;1)</formula>
    </cfRule>
  </conditionalFormatting>
  <conditionalFormatting sqref="H127:H128">
    <cfRule type="expression" dxfId="99" priority="112">
      <formula>AND(G127=1,H127&gt;0,H127&lt;1)</formula>
    </cfRule>
  </conditionalFormatting>
  <conditionalFormatting sqref="I127:I128">
    <cfRule type="expression" dxfId="98" priority="113">
      <formula>AND(G127=1,I127&gt;0,I127&lt;1)</formula>
    </cfRule>
  </conditionalFormatting>
  <conditionalFormatting sqref="H130:H131">
    <cfRule type="expression" dxfId="97" priority="110">
      <formula>AND(G130=1,H130&gt;0,H130&lt;1)</formula>
    </cfRule>
  </conditionalFormatting>
  <conditionalFormatting sqref="I130:I131">
    <cfRule type="expression" dxfId="96" priority="111">
      <formula>AND(G130=1,I130&gt;0,I130&lt;1)</formula>
    </cfRule>
  </conditionalFormatting>
  <conditionalFormatting sqref="H133:H134">
    <cfRule type="expression" dxfId="95" priority="108">
      <formula>AND(G133=1,H133&gt;0,H133&lt;1)</formula>
    </cfRule>
  </conditionalFormatting>
  <conditionalFormatting sqref="I133:I134">
    <cfRule type="expression" dxfId="94" priority="109">
      <formula>AND(G133=1,I133&gt;0,I133&lt;1)</formula>
    </cfRule>
  </conditionalFormatting>
  <conditionalFormatting sqref="G121:G122 G124:G125">
    <cfRule type="expression" dxfId="93" priority="107">
      <formula>AND(F121=1,G121&gt;0,G121&lt;1)</formula>
    </cfRule>
  </conditionalFormatting>
  <conditionalFormatting sqref="H121:H122">
    <cfRule type="expression" dxfId="92" priority="105">
      <formula>AND(G121=1,H121&gt;0,H121&lt;1)</formula>
    </cfRule>
  </conditionalFormatting>
  <conditionalFormatting sqref="I121:I122">
    <cfRule type="expression" dxfId="91" priority="106">
      <formula>AND(G121=1,I121&gt;0,I121&lt;1)</formula>
    </cfRule>
  </conditionalFormatting>
  <conditionalFormatting sqref="H124:H125">
    <cfRule type="expression" dxfId="90" priority="103">
      <formula>AND(G124=1,H124&gt;0,H124&lt;1)</formula>
    </cfRule>
  </conditionalFormatting>
  <conditionalFormatting sqref="I124:I125">
    <cfRule type="expression" dxfId="89" priority="104">
      <formula>AND(G124=1,I124&gt;0,I124&lt;1)</formula>
    </cfRule>
  </conditionalFormatting>
  <conditionalFormatting sqref="Q118:Q119">
    <cfRule type="cellIs" dxfId="88" priority="100" operator="notEqual">
      <formula>R118+S118+T118</formula>
    </cfRule>
  </conditionalFormatting>
  <conditionalFormatting sqref="Q133:Q134 Q130:Q131 Q127:Q128 Q124:Q125 Q121:Q122">
    <cfRule type="cellIs" dxfId="87" priority="99" operator="notEqual">
      <formula>R121+S121+T121</formula>
    </cfRule>
  </conditionalFormatting>
  <conditionalFormatting sqref="Q8:Q75 Q86:Q88">
    <cfRule type="cellIs" dxfId="86" priority="98" operator="notEqual">
      <formula>R8+S8+T8</formula>
    </cfRule>
  </conditionalFormatting>
  <conditionalFormatting sqref="G10:H10 H11:H13 G11:G73">
    <cfRule type="expression" dxfId="85" priority="96">
      <formula>AND(F10=1,G10&gt;0,G10&lt;1)</formula>
    </cfRule>
  </conditionalFormatting>
  <conditionalFormatting sqref="I10:I13">
    <cfRule type="expression" dxfId="84" priority="97">
      <formula>AND(G10=1,I10&gt;0,I10&lt;1)</formula>
    </cfRule>
  </conditionalFormatting>
  <conditionalFormatting sqref="H136:H137">
    <cfRule type="expression" dxfId="83" priority="93">
      <formula>AND(G136=1,H136&gt;0,H136&lt;1)</formula>
    </cfRule>
  </conditionalFormatting>
  <conditionalFormatting sqref="I136:I137">
    <cfRule type="expression" dxfId="82" priority="94">
      <formula>AND(G136=1,I136&gt;0,I136&lt;1)</formula>
    </cfRule>
  </conditionalFormatting>
  <conditionalFormatting sqref="Q136:Q137">
    <cfRule type="cellIs" dxfId="81" priority="92" operator="notEqual">
      <formula>R136+S136+T136</formula>
    </cfRule>
  </conditionalFormatting>
  <conditionalFormatting sqref="H139:H140">
    <cfRule type="expression" dxfId="80" priority="89">
      <formula>AND(G139=1,H139&gt;0,H139&lt;1)</formula>
    </cfRule>
  </conditionalFormatting>
  <conditionalFormatting sqref="I139:I140">
    <cfRule type="expression" dxfId="79" priority="90">
      <formula>AND(G139=1,I139&gt;0,I139&lt;1)</formula>
    </cfRule>
  </conditionalFormatting>
  <conditionalFormatting sqref="Q139:Q140">
    <cfRule type="cellIs" dxfId="78" priority="88" operator="notEqual">
      <formula>R139+S139+T139</formula>
    </cfRule>
  </conditionalFormatting>
  <conditionalFormatting sqref="H160:H161">
    <cfRule type="expression" dxfId="77" priority="81">
      <formula>AND(G160=1,H160&gt;0,H160&lt;1)</formula>
    </cfRule>
  </conditionalFormatting>
  <conditionalFormatting sqref="I160:I161">
    <cfRule type="expression" dxfId="76" priority="82">
      <formula>AND(G160=1,I160&gt;0,I160&lt;1)</formula>
    </cfRule>
  </conditionalFormatting>
  <conditionalFormatting sqref="Q160:Q161">
    <cfRule type="cellIs" dxfId="75" priority="80" operator="notEqual">
      <formula>R160+S160+T160</formula>
    </cfRule>
  </conditionalFormatting>
  <conditionalFormatting sqref="G160">
    <cfRule type="expression" dxfId="74" priority="79">
      <formula>AND(F160=1,G160&gt;0,G160&lt;1)</formula>
    </cfRule>
  </conditionalFormatting>
  <conditionalFormatting sqref="Q112">
    <cfRule type="cellIs" dxfId="73" priority="78" operator="notEqual">
      <formula>R112+S112+T112</formula>
    </cfRule>
  </conditionalFormatting>
  <conditionalFormatting sqref="I76">
    <cfRule type="expression" dxfId="72" priority="77">
      <formula>AND(G76=1,I76&gt;0,I76&lt;1)</formula>
    </cfRule>
  </conditionalFormatting>
  <conditionalFormatting sqref="Q76">
    <cfRule type="cellIs" dxfId="71" priority="76" operator="notEqual">
      <formula>R76+S76+T76</formula>
    </cfRule>
  </conditionalFormatting>
  <conditionalFormatting sqref="I85">
    <cfRule type="expression" dxfId="70" priority="75">
      <formula>AND(G85=1,I85&gt;0,I85&lt;1)</formula>
    </cfRule>
  </conditionalFormatting>
  <conditionalFormatting sqref="Q85">
    <cfRule type="cellIs" dxfId="69" priority="74" operator="notEqual">
      <formula>R85+S85+T85</formula>
    </cfRule>
  </conditionalFormatting>
  <conditionalFormatting sqref="I77">
    <cfRule type="expression" dxfId="68" priority="73">
      <formula>AND(G77=1,I77&gt;0,I77&lt;1)</formula>
    </cfRule>
  </conditionalFormatting>
  <conditionalFormatting sqref="Q77">
    <cfRule type="cellIs" dxfId="67" priority="72" operator="notEqual">
      <formula>R77+S77+T77</formula>
    </cfRule>
  </conditionalFormatting>
  <conditionalFormatting sqref="I83">
    <cfRule type="expression" dxfId="66" priority="71">
      <formula>AND(G83=1,I83&gt;0,I83&lt;1)</formula>
    </cfRule>
  </conditionalFormatting>
  <conditionalFormatting sqref="Q83">
    <cfRule type="cellIs" dxfId="65" priority="70" operator="notEqual">
      <formula>R83+S83+T83</formula>
    </cfRule>
  </conditionalFormatting>
  <conditionalFormatting sqref="I84">
    <cfRule type="expression" dxfId="64" priority="69">
      <formula>AND(G84=1,I84&gt;0,I84&lt;1)</formula>
    </cfRule>
  </conditionalFormatting>
  <conditionalFormatting sqref="Q84">
    <cfRule type="cellIs" dxfId="63" priority="68" operator="notEqual">
      <formula>R84+S84+T84</formula>
    </cfRule>
  </conditionalFormatting>
  <conditionalFormatting sqref="G93">
    <cfRule type="expression" dxfId="62" priority="67">
      <formula>AND(F93=1,G93&gt;0,G93&lt;1)</formula>
    </cfRule>
  </conditionalFormatting>
  <conditionalFormatting sqref="G94:G96 G108 G101">
    <cfRule type="expression" dxfId="61" priority="66">
      <formula>AND(F94=1,G94&gt;0,G94&lt;1)</formula>
    </cfRule>
  </conditionalFormatting>
  <conditionalFormatting sqref="G103">
    <cfRule type="expression" dxfId="60" priority="65">
      <formula>AND(F103=1,G103&gt;0,G103&lt;1)</formula>
    </cfRule>
  </conditionalFormatting>
  <conditionalFormatting sqref="G107">
    <cfRule type="expression" dxfId="59" priority="64">
      <formula>AND(F107=1,G107&gt;0,G107&lt;1)</formula>
    </cfRule>
  </conditionalFormatting>
  <conditionalFormatting sqref="G106">
    <cfRule type="expression" dxfId="58" priority="63">
      <formula>AND(F106=1,G106&gt;0,G106&lt;1)</formula>
    </cfRule>
  </conditionalFormatting>
  <conditionalFormatting sqref="G104">
    <cfRule type="expression" dxfId="57" priority="62">
      <formula>AND(F104=1,G104&gt;0,G104&lt;1)</formula>
    </cfRule>
  </conditionalFormatting>
  <conditionalFormatting sqref="G105">
    <cfRule type="expression" dxfId="56" priority="61">
      <formula>AND(F105=1,G105&gt;0,G105&lt;1)</formula>
    </cfRule>
  </conditionalFormatting>
  <conditionalFormatting sqref="I82">
    <cfRule type="expression" dxfId="55" priority="60">
      <formula>AND(G82=1,I82&gt;0,I82&lt;1)</formula>
    </cfRule>
  </conditionalFormatting>
  <conditionalFormatting sqref="Q82">
    <cfRule type="cellIs" dxfId="54" priority="59" operator="notEqual">
      <formula>R82+S82+T82</formula>
    </cfRule>
  </conditionalFormatting>
  <conditionalFormatting sqref="I78">
    <cfRule type="expression" dxfId="53" priority="58">
      <formula>AND(G78=1,I78&gt;0,I78&lt;1)</formula>
    </cfRule>
  </conditionalFormatting>
  <conditionalFormatting sqref="Q78">
    <cfRule type="cellIs" dxfId="52" priority="57" operator="notEqual">
      <formula>R78+S78+T78</formula>
    </cfRule>
  </conditionalFormatting>
  <conditionalFormatting sqref="I79">
    <cfRule type="expression" dxfId="51" priority="56">
      <formula>AND(G79=1,I79&gt;0,I79&lt;1)</formula>
    </cfRule>
  </conditionalFormatting>
  <conditionalFormatting sqref="Q79">
    <cfRule type="cellIs" dxfId="50" priority="55" operator="notEqual">
      <formula>R79+S79+T79</formula>
    </cfRule>
  </conditionalFormatting>
  <conditionalFormatting sqref="I81">
    <cfRule type="expression" dxfId="49" priority="54">
      <formula>AND(G81=1,I81&gt;0,I81&lt;1)</formula>
    </cfRule>
  </conditionalFormatting>
  <conditionalFormatting sqref="Q81">
    <cfRule type="cellIs" dxfId="48" priority="53" operator="notEqual">
      <formula>R81+S81+T81</formula>
    </cfRule>
  </conditionalFormatting>
  <conditionalFormatting sqref="I80">
    <cfRule type="expression" dxfId="47" priority="52">
      <formula>AND(G80=1,I80&gt;0,I80&lt;1)</formula>
    </cfRule>
  </conditionalFormatting>
  <conditionalFormatting sqref="Q80">
    <cfRule type="cellIs" dxfId="46" priority="51" operator="notEqual">
      <formula>R80+S80+T80</formula>
    </cfRule>
  </conditionalFormatting>
  <conditionalFormatting sqref="G97">
    <cfRule type="expression" dxfId="45" priority="50">
      <formula>AND(F97=1,G97&gt;0,G97&lt;1)</formula>
    </cfRule>
  </conditionalFormatting>
  <conditionalFormatting sqref="G102">
    <cfRule type="expression" dxfId="44" priority="49">
      <formula>AND(F102=1,G102&gt;0,G102&lt;1)</formula>
    </cfRule>
  </conditionalFormatting>
  <conditionalFormatting sqref="G99">
    <cfRule type="expression" dxfId="43" priority="48">
      <formula>AND(F99=1,G99&gt;0,G99&lt;1)</formula>
    </cfRule>
  </conditionalFormatting>
  <conditionalFormatting sqref="G98">
    <cfRule type="expression" dxfId="42" priority="47">
      <formula>AND(F98=1,G98&gt;0,G98&lt;1)</formula>
    </cfRule>
  </conditionalFormatting>
  <conditionalFormatting sqref="G100">
    <cfRule type="expression" dxfId="41" priority="46">
      <formula>AND(F100=1,G100&gt;0,G100&lt;1)</formula>
    </cfRule>
  </conditionalFormatting>
  <conditionalFormatting sqref="H148:H149">
    <cfRule type="expression" dxfId="40" priority="44">
      <formula>AND(G148=1,H148&gt;0,H148&lt;1)</formula>
    </cfRule>
  </conditionalFormatting>
  <conditionalFormatting sqref="I148:I149">
    <cfRule type="expression" dxfId="39" priority="45">
      <formula>AND(G148=1,I148&gt;0,I148&lt;1)</formula>
    </cfRule>
  </conditionalFormatting>
  <conditionalFormatting sqref="H151:H152">
    <cfRule type="expression" dxfId="38" priority="42">
      <formula>AND(G151=1,H151&gt;0,H151&lt;1)</formula>
    </cfRule>
  </conditionalFormatting>
  <conditionalFormatting sqref="I151:I152">
    <cfRule type="expression" dxfId="37" priority="43">
      <formula>AND(G151=1,I151&gt;0,I151&lt;1)</formula>
    </cfRule>
  </conditionalFormatting>
  <conditionalFormatting sqref="H142:H143">
    <cfRule type="expression" dxfId="36" priority="37">
      <formula>AND(G142=1,H142&gt;0,H142&lt;1)</formula>
    </cfRule>
  </conditionalFormatting>
  <conditionalFormatting sqref="I142:I143">
    <cfRule type="expression" dxfId="35" priority="38">
      <formula>AND(G142=1,I142&gt;0,I142&lt;1)</formula>
    </cfRule>
  </conditionalFormatting>
  <conditionalFormatting sqref="H145:H146">
    <cfRule type="expression" dxfId="34" priority="35">
      <formula>AND(G145=1,H145&gt;0,H145&lt;1)</formula>
    </cfRule>
  </conditionalFormatting>
  <conditionalFormatting sqref="I145:I146">
    <cfRule type="expression" dxfId="33" priority="36">
      <formula>AND(G145=1,I145&gt;0,I145&lt;1)</formula>
    </cfRule>
  </conditionalFormatting>
  <conditionalFormatting sqref="Q151:Q152 Q148:Q149 Q145:Q146 Q142:Q143">
    <cfRule type="cellIs" dxfId="32" priority="34" operator="notEqual">
      <formula>R142+S142+T142</formula>
    </cfRule>
  </conditionalFormatting>
  <conditionalFormatting sqref="H154:H155">
    <cfRule type="expression" dxfId="31" priority="20">
      <formula>AND(G154=1,H154&gt;0,H154&lt;1)</formula>
    </cfRule>
  </conditionalFormatting>
  <conditionalFormatting sqref="I154:I155">
    <cfRule type="expression" dxfId="30" priority="21">
      <formula>AND(G154=1,I154&gt;0,I154&lt;1)</formula>
    </cfRule>
  </conditionalFormatting>
  <conditionalFormatting sqref="H157:H158">
    <cfRule type="expression" dxfId="29" priority="18">
      <formula>AND(G157=1,H157&gt;0,H157&lt;1)</formula>
    </cfRule>
  </conditionalFormatting>
  <conditionalFormatting sqref="I157:I158">
    <cfRule type="expression" dxfId="28" priority="19">
      <formula>AND(G157=1,I157&gt;0,I157&lt;1)</formula>
    </cfRule>
  </conditionalFormatting>
  <conditionalFormatting sqref="Q157:Q158 Q154:Q155">
    <cfRule type="cellIs" dxfId="27" priority="12" operator="notEqual">
      <formula>R154+S154+T154</formula>
    </cfRule>
  </conditionalFormatting>
  <conditionalFormatting sqref="G127:G128">
    <cfRule type="expression" dxfId="26" priority="11">
      <formula>AND(F127=1,G127&gt;0,G127&lt;1)</formula>
    </cfRule>
  </conditionalFormatting>
  <conditionalFormatting sqref="G130:G131">
    <cfRule type="expression" dxfId="25" priority="10">
      <formula>AND(F130=1,G130&gt;0,G130&lt;1)</formula>
    </cfRule>
  </conditionalFormatting>
  <conditionalFormatting sqref="G133:G134">
    <cfRule type="expression" dxfId="24" priority="9">
      <formula>AND(F133=1,G133&gt;0,G133&lt;1)</formula>
    </cfRule>
  </conditionalFormatting>
  <conditionalFormatting sqref="G136:G137">
    <cfRule type="expression" dxfId="23" priority="8">
      <formula>AND(F136=1,G136&gt;0,G136&lt;1)</formula>
    </cfRule>
  </conditionalFormatting>
  <conditionalFormatting sqref="G139:G140">
    <cfRule type="expression" dxfId="22" priority="7">
      <formula>AND(F139=1,G139&gt;0,G139&lt;1)</formula>
    </cfRule>
  </conditionalFormatting>
  <conditionalFormatting sqref="G142:G143">
    <cfRule type="expression" dxfId="21" priority="6">
      <formula>AND(F142=1,G142&gt;0,G142&lt;1)</formula>
    </cfRule>
  </conditionalFormatting>
  <conditionalFormatting sqref="G145:G146">
    <cfRule type="expression" dxfId="20" priority="5">
      <formula>AND(F145=1,G145&gt;0,G145&lt;1)</formula>
    </cfRule>
  </conditionalFormatting>
  <conditionalFormatting sqref="G148:G149">
    <cfRule type="expression" dxfId="19" priority="4">
      <formula>AND(F148=1,G148&gt;0,G148&lt;1)</formula>
    </cfRule>
  </conditionalFormatting>
  <conditionalFormatting sqref="G151:G152">
    <cfRule type="expression" dxfId="18" priority="3">
      <formula>AND(F151=1,G151&gt;0,G151&lt;1)</formula>
    </cfRule>
  </conditionalFormatting>
  <conditionalFormatting sqref="G157">
    <cfRule type="expression" dxfId="17" priority="2">
      <formula>AND(F157=1,G157&gt;0,G157&lt;1)</formula>
    </cfRule>
  </conditionalFormatting>
  <conditionalFormatting sqref="G154">
    <cfRule type="expression" dxfId="16" priority="1">
      <formula>AND(F154=1,G154&gt;0,G154&lt;1)</formula>
    </cfRule>
  </conditionalFormatting>
  <dataValidations count="6">
    <dataValidation type="list" allowBlank="1" showInputMessage="1" showErrorMessage="1" sqref="G8 G118">
      <formula1>$W$8:$AA$8</formula1>
    </dataValidation>
    <dataValidation type="list" allowBlank="1" showInputMessage="1" showErrorMessage="1" sqref="G10:G73 G160 G139:G140 G136:G137 G133:G134 G124:G125 G119 G127:G128 G130:G131 G121:G122 G145:G146 G148:G149 G151:G152 G142:G143 G154 G157">
      <formula1>$W$7:$AB$7</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27:E128 E160:E161 E10:E88 E139:E140 E136:E137 E133:E134 E121:E122 E119 E130:E131 E124:E125 E145:E146 E148:E149 E142:E143 E151:E152 E154:E155 E157:E158">
      <formula1>$W$5:$Z$5</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tabSelected="1" view="pageBreakPreview" zoomScale="90" zoomScaleNormal="90" zoomScaleSheetLayoutView="90" workbookViewId="0">
      <pane ySplit="6" topLeftCell="A7" activePane="bottomLeft" state="frozen"/>
      <selection activeCell="P20" sqref="P20"/>
      <selection pane="bottomLeft" activeCell="F22" sqref="F22"/>
    </sheetView>
  </sheetViews>
  <sheetFormatPr defaultRowHeight="12.75" x14ac:dyDescent="0.2"/>
  <cols>
    <col min="1" max="1" width="27.140625" style="4" customWidth="1"/>
    <col min="2" max="2" width="13.140625" style="493" customWidth="1"/>
    <col min="3" max="3" width="12.7109375" style="493" customWidth="1"/>
    <col min="4" max="4" width="12.28515625" style="493" customWidth="1"/>
    <col min="5" max="5" width="11.85546875" style="493" customWidth="1"/>
    <col min="6" max="6" width="12.140625" style="493" customWidth="1"/>
    <col min="7" max="7" width="15" style="493" customWidth="1"/>
    <col min="8" max="8" width="11.28515625" style="493" customWidth="1"/>
    <col min="9" max="9" width="11.7109375" style="493" customWidth="1"/>
    <col min="10" max="10" width="12.28515625" style="4" customWidth="1"/>
    <col min="11" max="11" width="13.7109375" style="493" customWidth="1"/>
    <col min="12" max="16384" width="9.140625" style="4"/>
  </cols>
  <sheetData>
    <row r="1" spans="1:12" ht="22.5" customHeight="1" x14ac:dyDescent="0.25">
      <c r="A1" s="17" t="s">
        <v>126</v>
      </c>
      <c r="B1" s="490" t="str">
        <f>'Tabela I'!C1</f>
        <v>Bugojno</v>
      </c>
      <c r="C1" s="491"/>
      <c r="D1" s="492"/>
      <c r="F1" s="494"/>
      <c r="G1" s="494"/>
      <c r="H1" s="494"/>
      <c r="I1" s="495"/>
      <c r="J1" s="61"/>
    </row>
    <row r="2" spans="1:12" ht="22.5" customHeight="1" x14ac:dyDescent="0.25">
      <c r="A2" s="53" t="s">
        <v>66</v>
      </c>
      <c r="B2" s="496" t="str">
        <f>'Tabela I'!C2</f>
        <v>1.1.2022.- 31.12.2022.</v>
      </c>
      <c r="F2" s="494"/>
      <c r="G2" s="494"/>
      <c r="H2" s="494"/>
      <c r="I2" s="495"/>
      <c r="J2" s="77"/>
    </row>
    <row r="3" spans="1:12" s="79" customFormat="1" ht="18.75" customHeight="1" thickBot="1" x14ac:dyDescent="0.3">
      <c r="A3" s="78" t="s">
        <v>178</v>
      </c>
      <c r="B3" s="493"/>
      <c r="C3" s="493"/>
      <c r="D3" s="492"/>
      <c r="E3" s="492"/>
      <c r="F3" s="492"/>
      <c r="G3" s="492"/>
      <c r="H3" s="492"/>
      <c r="I3" s="493"/>
      <c r="J3" s="184"/>
      <c r="K3" s="535"/>
    </row>
    <row r="4" spans="1:12" ht="16.5" customHeight="1" x14ac:dyDescent="0.2">
      <c r="A4" s="767" t="s">
        <v>28</v>
      </c>
      <c r="B4" s="770" t="s">
        <v>138</v>
      </c>
      <c r="C4" s="777" t="s">
        <v>146</v>
      </c>
      <c r="D4" s="772" t="s">
        <v>50</v>
      </c>
      <c r="E4" s="762" t="s">
        <v>48</v>
      </c>
      <c r="F4" s="760" t="s">
        <v>88</v>
      </c>
      <c r="G4" s="774" t="s">
        <v>142</v>
      </c>
      <c r="H4" s="776" t="s">
        <v>49</v>
      </c>
      <c r="I4" s="760" t="s">
        <v>140</v>
      </c>
      <c r="J4" s="765" t="s">
        <v>139</v>
      </c>
      <c r="K4" s="758" t="s">
        <v>257</v>
      </c>
    </row>
    <row r="5" spans="1:12" ht="83.25" customHeight="1" x14ac:dyDescent="0.2">
      <c r="A5" s="768"/>
      <c r="B5" s="771"/>
      <c r="C5" s="778"/>
      <c r="D5" s="773"/>
      <c r="E5" s="763" t="s">
        <v>47</v>
      </c>
      <c r="F5" s="764"/>
      <c r="G5" s="775"/>
      <c r="H5" s="775"/>
      <c r="I5" s="761"/>
      <c r="J5" s="766"/>
      <c r="K5" s="759"/>
    </row>
    <row r="6" spans="1:12" ht="28.5" customHeight="1" thickBot="1" x14ac:dyDescent="0.25">
      <c r="A6" s="769"/>
      <c r="B6" s="497" t="s">
        <v>17</v>
      </c>
      <c r="C6" s="498" t="s">
        <v>147</v>
      </c>
      <c r="D6" s="499" t="s">
        <v>19</v>
      </c>
      <c r="E6" s="500" t="s">
        <v>27</v>
      </c>
      <c r="F6" s="500" t="s">
        <v>43</v>
      </c>
      <c r="G6" s="500" t="s">
        <v>45</v>
      </c>
      <c r="H6" s="500" t="s">
        <v>54</v>
      </c>
      <c r="I6" s="500" t="s">
        <v>145</v>
      </c>
      <c r="J6" s="181" t="s">
        <v>148</v>
      </c>
      <c r="K6" s="499" t="s">
        <v>130</v>
      </c>
      <c r="L6" s="4" t="s">
        <v>58</v>
      </c>
    </row>
    <row r="7" spans="1:12" ht="16.5" customHeight="1" thickBot="1" x14ac:dyDescent="0.3">
      <c r="A7" s="76" t="s">
        <v>29</v>
      </c>
      <c r="B7" s="494"/>
      <c r="C7" s="491"/>
      <c r="D7" s="494"/>
      <c r="E7" s="494"/>
      <c r="F7" s="494"/>
      <c r="G7" s="494"/>
      <c r="H7" s="494"/>
      <c r="I7" s="494"/>
      <c r="J7" s="75"/>
    </row>
    <row r="8" spans="1:12" ht="18" customHeight="1" x14ac:dyDescent="0.2">
      <c r="A8" s="80" t="s">
        <v>20</v>
      </c>
      <c r="B8" s="501">
        <v>385</v>
      </c>
      <c r="C8" s="502">
        <f>E8+F8+G8+H8+I8</f>
        <v>65</v>
      </c>
      <c r="D8" s="503"/>
      <c r="E8" s="504">
        <v>49</v>
      </c>
      <c r="F8" s="505">
        <v>3</v>
      </c>
      <c r="G8" s="505"/>
      <c r="H8" s="505">
        <v>12</v>
      </c>
      <c r="I8" s="505">
        <v>1</v>
      </c>
      <c r="J8" s="188">
        <f>IF(C8=0,"",IF(B8=0,1,0.75*((C8-H8-I8/2)/C8)+0.25*((B8-G8-H8-I8/2)/B8)))</f>
        <v>0.84765234765234776</v>
      </c>
      <c r="K8" s="505"/>
    </row>
    <row r="9" spans="1:12" ht="18" customHeight="1" x14ac:dyDescent="0.2">
      <c r="A9" s="81" t="s">
        <v>24</v>
      </c>
      <c r="B9" s="506">
        <v>536</v>
      </c>
      <c r="C9" s="507">
        <f>E9+F9+G9+H9+I9</f>
        <v>20</v>
      </c>
      <c r="D9" s="508"/>
      <c r="E9" s="509">
        <v>13</v>
      </c>
      <c r="F9" s="510">
        <v>4</v>
      </c>
      <c r="G9" s="510"/>
      <c r="H9" s="510">
        <v>3</v>
      </c>
      <c r="I9" s="510"/>
      <c r="J9" s="189">
        <f t="shared" ref="J9:J12" si="0">IF(C9=0,"",IF(B9=0,1,0.75*((C9-H9-I9/2)/C9)+0.25*((B9-G9-H9-I9/2)/B9)))</f>
        <v>0.88610074626865665</v>
      </c>
      <c r="K9" s="510"/>
    </row>
    <row r="10" spans="1:12" ht="18" customHeight="1" x14ac:dyDescent="0.2">
      <c r="A10" s="82" t="s">
        <v>59</v>
      </c>
      <c r="B10" s="506">
        <v>101</v>
      </c>
      <c r="C10" s="507">
        <f>E10+F10+G10+H10+I10</f>
        <v>27</v>
      </c>
      <c r="D10" s="508"/>
      <c r="E10" s="509">
        <v>24</v>
      </c>
      <c r="F10" s="510">
        <v>1</v>
      </c>
      <c r="G10" s="510"/>
      <c r="H10" s="510">
        <v>2</v>
      </c>
      <c r="I10" s="510"/>
      <c r="J10" s="189">
        <f t="shared" si="0"/>
        <v>0.93949394939493946</v>
      </c>
      <c r="K10" s="510"/>
    </row>
    <row r="11" spans="1:12" ht="18" customHeight="1" x14ac:dyDescent="0.2">
      <c r="A11" s="83" t="s">
        <v>74</v>
      </c>
      <c r="B11" s="511"/>
      <c r="C11" s="507">
        <f>E11+F11+G11+H11+I11</f>
        <v>0</v>
      </c>
      <c r="D11" s="512"/>
      <c r="E11" s="513"/>
      <c r="F11" s="514"/>
      <c r="G11" s="514"/>
      <c r="H11" s="514"/>
      <c r="I11" s="514"/>
      <c r="J11" s="189" t="str">
        <f t="shared" si="0"/>
        <v/>
      </c>
      <c r="K11" s="514"/>
    </row>
    <row r="12" spans="1:12" ht="18" customHeight="1" thickBot="1" x14ac:dyDescent="0.25">
      <c r="A12" s="149" t="s">
        <v>90</v>
      </c>
      <c r="B12" s="515">
        <v>6</v>
      </c>
      <c r="C12" s="516">
        <f>E12+F12+G12+H12+I12</f>
        <v>6</v>
      </c>
      <c r="D12" s="517"/>
      <c r="E12" s="518">
        <v>6</v>
      </c>
      <c r="F12" s="519"/>
      <c r="G12" s="519"/>
      <c r="H12" s="519"/>
      <c r="I12" s="519"/>
      <c r="J12" s="190">
        <f t="shared" si="0"/>
        <v>1</v>
      </c>
      <c r="K12" s="519"/>
    </row>
    <row r="13" spans="1:12" ht="17.100000000000001" customHeight="1" thickBot="1" x14ac:dyDescent="0.25">
      <c r="A13" s="84" t="s">
        <v>30</v>
      </c>
      <c r="B13" s="520"/>
      <c r="C13" s="520"/>
      <c r="D13" s="520"/>
      <c r="E13" s="520"/>
      <c r="F13" s="520"/>
      <c r="G13" s="520"/>
      <c r="H13" s="520"/>
      <c r="I13" s="520"/>
      <c r="J13" s="191"/>
      <c r="K13" s="520"/>
    </row>
    <row r="14" spans="1:12" ht="18" customHeight="1" x14ac:dyDescent="0.2">
      <c r="A14" s="35" t="s">
        <v>21</v>
      </c>
      <c r="B14" s="501"/>
      <c r="C14" s="502">
        <f t="shared" ref="C14:C19" si="1">E14+F14+G14+H14+I14</f>
        <v>0</v>
      </c>
      <c r="D14" s="503"/>
      <c r="E14" s="504"/>
      <c r="F14" s="505"/>
      <c r="G14" s="505"/>
      <c r="H14" s="505"/>
      <c r="I14" s="505"/>
      <c r="J14" s="188" t="str">
        <f t="shared" ref="J14:J19" si="2">IF(C14=0,"",IF(B14=0,1,0.75*((C14-H14-I14/2)/C14)+0.25*((B14-G14-H14-I14/2)/B14)))</f>
        <v/>
      </c>
      <c r="K14" s="505"/>
    </row>
    <row r="15" spans="1:12" ht="18" customHeight="1" x14ac:dyDescent="0.2">
      <c r="A15" s="37" t="s">
        <v>25</v>
      </c>
      <c r="B15" s="506"/>
      <c r="C15" s="507">
        <f t="shared" si="1"/>
        <v>0</v>
      </c>
      <c r="D15" s="508"/>
      <c r="E15" s="509"/>
      <c r="F15" s="510"/>
      <c r="G15" s="510"/>
      <c r="H15" s="510"/>
      <c r="I15" s="510"/>
      <c r="J15" s="189" t="str">
        <f t="shared" si="2"/>
        <v/>
      </c>
      <c r="K15" s="510"/>
    </row>
    <row r="16" spans="1:12" ht="18" customHeight="1" x14ac:dyDescent="0.2">
      <c r="A16" s="37" t="s">
        <v>32</v>
      </c>
      <c r="B16" s="506"/>
      <c r="C16" s="507">
        <f t="shared" si="1"/>
        <v>0</v>
      </c>
      <c r="D16" s="508"/>
      <c r="E16" s="509"/>
      <c r="F16" s="510"/>
      <c r="G16" s="510"/>
      <c r="H16" s="510"/>
      <c r="I16" s="510"/>
      <c r="J16" s="189" t="str">
        <f t="shared" si="2"/>
        <v/>
      </c>
      <c r="K16" s="510"/>
    </row>
    <row r="17" spans="1:11" ht="18" customHeight="1" x14ac:dyDescent="0.2">
      <c r="A17" s="37" t="s">
        <v>75</v>
      </c>
      <c r="B17" s="506"/>
      <c r="C17" s="507">
        <f t="shared" si="1"/>
        <v>0</v>
      </c>
      <c r="D17" s="508"/>
      <c r="E17" s="509"/>
      <c r="F17" s="510"/>
      <c r="G17" s="510"/>
      <c r="H17" s="510"/>
      <c r="I17" s="510"/>
      <c r="J17" s="189" t="str">
        <f t="shared" si="2"/>
        <v/>
      </c>
      <c r="K17" s="510"/>
    </row>
    <row r="18" spans="1:11" ht="18" customHeight="1" x14ac:dyDescent="0.2">
      <c r="A18" s="37" t="s">
        <v>31</v>
      </c>
      <c r="B18" s="506"/>
      <c r="C18" s="507">
        <f t="shared" si="1"/>
        <v>0</v>
      </c>
      <c r="D18" s="508"/>
      <c r="E18" s="509"/>
      <c r="F18" s="510"/>
      <c r="G18" s="510"/>
      <c r="H18" s="510"/>
      <c r="I18" s="510"/>
      <c r="J18" s="189" t="str">
        <f t="shared" si="2"/>
        <v/>
      </c>
      <c r="K18" s="510"/>
    </row>
    <row r="19" spans="1:11" ht="18" customHeight="1" thickBot="1" x14ac:dyDescent="0.25">
      <c r="A19" s="149" t="s">
        <v>90</v>
      </c>
      <c r="B19" s="515"/>
      <c r="C19" s="516">
        <f t="shared" si="1"/>
        <v>0</v>
      </c>
      <c r="D19" s="517"/>
      <c r="E19" s="518"/>
      <c r="F19" s="519"/>
      <c r="G19" s="519"/>
      <c r="H19" s="519"/>
      <c r="I19" s="519"/>
      <c r="J19" s="190" t="str">
        <f t="shared" si="2"/>
        <v/>
      </c>
      <c r="K19" s="519"/>
    </row>
    <row r="20" spans="1:11" ht="17.100000000000001" customHeight="1" thickBot="1" x14ac:dyDescent="0.25">
      <c r="A20" s="84" t="s">
        <v>41</v>
      </c>
      <c r="B20" s="520"/>
      <c r="C20" s="520"/>
      <c r="D20" s="520"/>
      <c r="E20" s="520"/>
      <c r="F20" s="520"/>
      <c r="G20" s="520"/>
      <c r="H20" s="520"/>
      <c r="I20" s="520"/>
      <c r="J20" s="191"/>
      <c r="K20" s="520"/>
    </row>
    <row r="21" spans="1:11" ht="18" customHeight="1" x14ac:dyDescent="0.2">
      <c r="A21" s="39" t="s">
        <v>22</v>
      </c>
      <c r="B21" s="501">
        <v>147</v>
      </c>
      <c r="C21" s="502">
        <f t="shared" ref="C21:C32" si="3">E21+F21+G21+H21+I21</f>
        <v>66</v>
      </c>
      <c r="D21" s="503"/>
      <c r="E21" s="504">
        <v>43</v>
      </c>
      <c r="F21" s="505">
        <v>10</v>
      </c>
      <c r="G21" s="505"/>
      <c r="H21" s="505">
        <v>12</v>
      </c>
      <c r="I21" s="505">
        <v>1</v>
      </c>
      <c r="J21" s="188">
        <f t="shared" ref="J21:J32" si="4">IF(C21=0,"",IF(B21=0,1,0.75*((C21-H21-I21/2)/C21)+0.25*((B21-G21-H21-I21/2)/B21)))</f>
        <v>0.83669604205318482</v>
      </c>
      <c r="K21" s="505"/>
    </row>
    <row r="22" spans="1:11" ht="18" customHeight="1" x14ac:dyDescent="0.2">
      <c r="A22" s="40" t="s">
        <v>33</v>
      </c>
      <c r="B22" s="521">
        <v>12</v>
      </c>
      <c r="C22" s="507">
        <f t="shared" si="3"/>
        <v>0</v>
      </c>
      <c r="D22" s="522"/>
      <c r="E22" s="523"/>
      <c r="F22" s="524"/>
      <c r="G22" s="524"/>
      <c r="H22" s="524"/>
      <c r="I22" s="524"/>
      <c r="J22" s="189" t="str">
        <f t="shared" si="4"/>
        <v/>
      </c>
      <c r="K22" s="524"/>
    </row>
    <row r="23" spans="1:11" ht="18" customHeight="1" x14ac:dyDescent="0.2">
      <c r="A23" s="40" t="s">
        <v>34</v>
      </c>
      <c r="B23" s="521">
        <v>115</v>
      </c>
      <c r="C23" s="507">
        <f t="shared" si="3"/>
        <v>0</v>
      </c>
      <c r="D23" s="522"/>
      <c r="E23" s="523"/>
      <c r="F23" s="524"/>
      <c r="G23" s="524"/>
      <c r="H23" s="524"/>
      <c r="I23" s="524"/>
      <c r="J23" s="189" t="str">
        <f t="shared" si="4"/>
        <v/>
      </c>
      <c r="K23" s="524"/>
    </row>
    <row r="24" spans="1:11" ht="18" customHeight="1" x14ac:dyDescent="0.2">
      <c r="A24" s="40" t="s">
        <v>76</v>
      </c>
      <c r="B24" s="521"/>
      <c r="C24" s="507">
        <f t="shared" si="3"/>
        <v>0</v>
      </c>
      <c r="D24" s="522"/>
      <c r="E24" s="523"/>
      <c r="F24" s="524"/>
      <c r="G24" s="524"/>
      <c r="H24" s="524"/>
      <c r="I24" s="524"/>
      <c r="J24" s="189" t="str">
        <f t="shared" si="4"/>
        <v/>
      </c>
      <c r="K24" s="524"/>
    </row>
    <row r="25" spans="1:11" ht="18" customHeight="1" x14ac:dyDescent="0.2">
      <c r="A25" s="40" t="s">
        <v>77</v>
      </c>
      <c r="B25" s="506">
        <v>55</v>
      </c>
      <c r="C25" s="507">
        <f t="shared" si="3"/>
        <v>0</v>
      </c>
      <c r="D25" s="508"/>
      <c r="E25" s="509"/>
      <c r="F25" s="510"/>
      <c r="G25" s="510"/>
      <c r="H25" s="510"/>
      <c r="I25" s="510"/>
      <c r="J25" s="189" t="str">
        <f t="shared" si="4"/>
        <v/>
      </c>
      <c r="K25" s="510"/>
    </row>
    <row r="26" spans="1:11" ht="18" customHeight="1" x14ac:dyDescent="0.2">
      <c r="A26" s="40" t="s">
        <v>26</v>
      </c>
      <c r="B26" s="506">
        <v>11</v>
      </c>
      <c r="C26" s="507">
        <f t="shared" si="3"/>
        <v>0</v>
      </c>
      <c r="D26" s="508"/>
      <c r="E26" s="509"/>
      <c r="F26" s="510"/>
      <c r="G26" s="510"/>
      <c r="H26" s="510"/>
      <c r="I26" s="510"/>
      <c r="J26" s="189" t="str">
        <f t="shared" si="4"/>
        <v/>
      </c>
      <c r="K26" s="510"/>
    </row>
    <row r="27" spans="1:11" ht="18" customHeight="1" x14ac:dyDescent="0.2">
      <c r="A27" s="40" t="s">
        <v>35</v>
      </c>
      <c r="B27" s="506">
        <v>57</v>
      </c>
      <c r="C27" s="507">
        <f t="shared" si="3"/>
        <v>20</v>
      </c>
      <c r="D27" s="508"/>
      <c r="E27" s="509">
        <v>16</v>
      </c>
      <c r="F27" s="510">
        <v>2</v>
      </c>
      <c r="G27" s="510"/>
      <c r="H27" s="510">
        <v>2</v>
      </c>
      <c r="I27" s="510"/>
      <c r="J27" s="189">
        <f t="shared" si="4"/>
        <v>0.91622807017543861</v>
      </c>
      <c r="K27" s="510"/>
    </row>
    <row r="28" spans="1:11" ht="18" customHeight="1" x14ac:dyDescent="0.2">
      <c r="A28" s="40" t="s">
        <v>78</v>
      </c>
      <c r="B28" s="506"/>
      <c r="C28" s="507">
        <f t="shared" si="3"/>
        <v>0</v>
      </c>
      <c r="D28" s="508"/>
      <c r="E28" s="509"/>
      <c r="F28" s="510"/>
      <c r="G28" s="510"/>
      <c r="H28" s="510"/>
      <c r="I28" s="510"/>
      <c r="J28" s="189" t="str">
        <f t="shared" si="4"/>
        <v/>
      </c>
      <c r="K28" s="510"/>
    </row>
    <row r="29" spans="1:11" ht="18" customHeight="1" x14ac:dyDescent="0.2">
      <c r="A29" s="40" t="s">
        <v>40</v>
      </c>
      <c r="B29" s="506"/>
      <c r="C29" s="507">
        <f t="shared" si="3"/>
        <v>0</v>
      </c>
      <c r="D29" s="508"/>
      <c r="E29" s="509"/>
      <c r="F29" s="510"/>
      <c r="G29" s="510"/>
      <c r="H29" s="510"/>
      <c r="I29" s="510"/>
      <c r="J29" s="189" t="str">
        <f t="shared" si="4"/>
        <v/>
      </c>
      <c r="K29" s="510"/>
    </row>
    <row r="30" spans="1:11" ht="18" customHeight="1" x14ac:dyDescent="0.2">
      <c r="A30" s="40" t="s">
        <v>42</v>
      </c>
      <c r="B30" s="506">
        <v>83</v>
      </c>
      <c r="C30" s="507">
        <f t="shared" si="3"/>
        <v>1</v>
      </c>
      <c r="D30" s="508"/>
      <c r="E30" s="509">
        <v>1</v>
      </c>
      <c r="F30" s="510"/>
      <c r="G30" s="510"/>
      <c r="H30" s="510"/>
      <c r="I30" s="510"/>
      <c r="J30" s="189">
        <f t="shared" si="4"/>
        <v>1</v>
      </c>
      <c r="K30" s="510"/>
    </row>
    <row r="31" spans="1:11" ht="18" customHeight="1" x14ac:dyDescent="0.2">
      <c r="A31" s="40" t="s">
        <v>74</v>
      </c>
      <c r="B31" s="506"/>
      <c r="C31" s="507">
        <f t="shared" si="3"/>
        <v>0</v>
      </c>
      <c r="D31" s="508"/>
      <c r="E31" s="509"/>
      <c r="F31" s="510"/>
      <c r="G31" s="510"/>
      <c r="H31" s="510"/>
      <c r="I31" s="510"/>
      <c r="J31" s="189" t="str">
        <f t="shared" si="4"/>
        <v/>
      </c>
      <c r="K31" s="510"/>
    </row>
    <row r="32" spans="1:11" ht="18" customHeight="1" thickBot="1" x14ac:dyDescent="0.25">
      <c r="A32" s="32" t="s">
        <v>90</v>
      </c>
      <c r="B32" s="515"/>
      <c r="C32" s="516">
        <f t="shared" si="3"/>
        <v>0</v>
      </c>
      <c r="D32" s="517"/>
      <c r="E32" s="518"/>
      <c r="F32" s="519"/>
      <c r="G32" s="519"/>
      <c r="H32" s="519"/>
      <c r="I32" s="519"/>
      <c r="J32" s="190" t="str">
        <f t="shared" si="4"/>
        <v/>
      </c>
      <c r="K32" s="519"/>
    </row>
    <row r="33" spans="1:12" ht="17.100000000000001" customHeight="1" thickBot="1" x14ac:dyDescent="0.25">
      <c r="A33" s="84" t="s">
        <v>36</v>
      </c>
      <c r="B33" s="520"/>
      <c r="C33" s="520"/>
      <c r="D33" s="520"/>
      <c r="E33" s="520"/>
      <c r="F33" s="520"/>
      <c r="G33" s="520"/>
      <c r="H33" s="520"/>
      <c r="I33" s="520"/>
      <c r="J33" s="191"/>
      <c r="K33" s="520"/>
    </row>
    <row r="34" spans="1:12" ht="18" customHeight="1" x14ac:dyDescent="0.2">
      <c r="A34" s="85" t="s">
        <v>17</v>
      </c>
      <c r="B34" s="501">
        <v>4463</v>
      </c>
      <c r="C34" s="502">
        <f>E34+F34+G34+H34+I34</f>
        <v>114</v>
      </c>
      <c r="D34" s="503"/>
      <c r="E34" s="504">
        <v>102</v>
      </c>
      <c r="F34" s="505"/>
      <c r="G34" s="505"/>
      <c r="H34" s="505">
        <v>12</v>
      </c>
      <c r="I34" s="505"/>
      <c r="J34" s="188">
        <f t="shared" ref="J34:J36" si="5">IF(C34=0,"",IF(B34=0,1,0.75*((C34-H34-I34/2)/C34)+0.25*((B34-G34-H34-I34/2)/B34)))</f>
        <v>0.92038043798719293</v>
      </c>
      <c r="K34" s="505"/>
    </row>
    <row r="35" spans="1:12" ht="18" customHeight="1" x14ac:dyDescent="0.2">
      <c r="A35" s="86" t="s">
        <v>23</v>
      </c>
      <c r="B35" s="506">
        <v>190</v>
      </c>
      <c r="C35" s="507">
        <f>E35+F35+G35+H35+I35</f>
        <v>4</v>
      </c>
      <c r="D35" s="508"/>
      <c r="E35" s="509">
        <v>4</v>
      </c>
      <c r="F35" s="510"/>
      <c r="G35" s="510"/>
      <c r="H35" s="510"/>
      <c r="I35" s="510"/>
      <c r="J35" s="189">
        <f t="shared" si="5"/>
        <v>1</v>
      </c>
      <c r="K35" s="510"/>
      <c r="L35" s="4" t="s">
        <v>58</v>
      </c>
    </row>
    <row r="36" spans="1:12" ht="18" customHeight="1" thickBot="1" x14ac:dyDescent="0.25">
      <c r="A36" s="87" t="s">
        <v>90</v>
      </c>
      <c r="B36" s="515"/>
      <c r="C36" s="516">
        <f>E36+F36+G36+H36+I36</f>
        <v>0</v>
      </c>
      <c r="D36" s="517"/>
      <c r="E36" s="518"/>
      <c r="F36" s="519"/>
      <c r="G36" s="519"/>
      <c r="H36" s="519"/>
      <c r="I36" s="519"/>
      <c r="J36" s="190" t="str">
        <f t="shared" si="5"/>
        <v/>
      </c>
      <c r="K36" s="519"/>
    </row>
    <row r="37" spans="1:12" s="5" customFormat="1" ht="17.100000000000001" customHeight="1" thickBot="1" x14ac:dyDescent="0.25">
      <c r="A37" s="84" t="s">
        <v>37</v>
      </c>
      <c r="B37" s="520"/>
      <c r="C37" s="520"/>
      <c r="D37" s="520"/>
      <c r="E37" s="520"/>
      <c r="F37" s="520"/>
      <c r="G37" s="520"/>
      <c r="H37" s="520"/>
      <c r="I37" s="520"/>
      <c r="J37" s="191"/>
      <c r="K37" s="520"/>
    </row>
    <row r="38" spans="1:12" ht="18" customHeight="1" x14ac:dyDescent="0.2">
      <c r="A38" s="85" t="s">
        <v>43</v>
      </c>
      <c r="B38" s="501">
        <v>213</v>
      </c>
      <c r="C38" s="502">
        <f>E38+F38+G38+H38+I38</f>
        <v>8</v>
      </c>
      <c r="D38" s="503"/>
      <c r="E38" s="504">
        <v>6</v>
      </c>
      <c r="F38" s="505"/>
      <c r="G38" s="505"/>
      <c r="H38" s="505">
        <v>2</v>
      </c>
      <c r="I38" s="505"/>
      <c r="J38" s="188">
        <f t="shared" ref="J38:J40" si="6">IF(C38=0,"",IF(B38=0,1,0.75*((C38-H38-I38/2)/C38)+0.25*((B38-G38-H38-I38/2)/B38)))</f>
        <v>0.81015258215962438</v>
      </c>
      <c r="K38" s="505"/>
    </row>
    <row r="39" spans="1:12" ht="18" customHeight="1" x14ac:dyDescent="0.2">
      <c r="A39" s="88" t="s">
        <v>38</v>
      </c>
      <c r="B39" s="506">
        <v>47</v>
      </c>
      <c r="C39" s="507">
        <f>E39+F39+G39+H39+I39</f>
        <v>1</v>
      </c>
      <c r="D39" s="508"/>
      <c r="E39" s="509">
        <v>1</v>
      </c>
      <c r="F39" s="510"/>
      <c r="G39" s="510"/>
      <c r="H39" s="510"/>
      <c r="I39" s="510"/>
      <c r="J39" s="189">
        <f t="shared" si="6"/>
        <v>1</v>
      </c>
      <c r="K39" s="510"/>
    </row>
    <row r="40" spans="1:12" ht="18" customHeight="1" thickBot="1" x14ac:dyDescent="0.25">
      <c r="A40" s="87" t="s">
        <v>90</v>
      </c>
      <c r="B40" s="515"/>
      <c r="C40" s="516">
        <f>E40+F40+G40+H40+I40</f>
        <v>0</v>
      </c>
      <c r="D40" s="517"/>
      <c r="E40" s="518"/>
      <c r="F40" s="519"/>
      <c r="G40" s="519"/>
      <c r="H40" s="519"/>
      <c r="I40" s="519"/>
      <c r="J40" s="190" t="str">
        <f t="shared" si="6"/>
        <v/>
      </c>
      <c r="K40" s="519"/>
    </row>
    <row r="41" spans="1:12" ht="18.75" customHeight="1" thickBot="1" x14ac:dyDescent="0.25">
      <c r="A41" s="89" t="s">
        <v>55</v>
      </c>
      <c r="B41" s="520"/>
      <c r="C41" s="520"/>
      <c r="D41" s="520"/>
      <c r="E41" s="520"/>
      <c r="F41" s="520"/>
      <c r="G41" s="520"/>
      <c r="H41" s="520"/>
      <c r="I41" s="520"/>
      <c r="J41" s="191"/>
      <c r="K41" s="520"/>
    </row>
    <row r="42" spans="1:12" ht="21" customHeight="1" x14ac:dyDescent="0.2">
      <c r="A42" s="663" t="s">
        <v>11</v>
      </c>
      <c r="B42" s="664">
        <v>1333</v>
      </c>
      <c r="C42" s="502">
        <f>E42+F42+G42+H42+I42</f>
        <v>39</v>
      </c>
      <c r="D42" s="665"/>
      <c r="E42" s="666">
        <v>32</v>
      </c>
      <c r="F42" s="667">
        <v>6</v>
      </c>
      <c r="G42" s="667"/>
      <c r="H42" s="667">
        <v>1</v>
      </c>
      <c r="I42" s="667"/>
      <c r="J42" s="668">
        <f>IF(C42=0,"",IF(B42=0,1,0.75*((C42-H42-I42/2)/C42)+0.25*((B42-G42-H42-I42/2)/B42)))</f>
        <v>0.98058168388250899</v>
      </c>
      <c r="K42" s="667"/>
    </row>
    <row r="43" spans="1:12" ht="18" customHeight="1" thickBot="1" x14ac:dyDescent="0.25">
      <c r="A43" s="87" t="s">
        <v>90</v>
      </c>
      <c r="B43" s="515">
        <v>445</v>
      </c>
      <c r="C43" s="516">
        <f>E43+F43+G43+H43+I43</f>
        <v>0</v>
      </c>
      <c r="D43" s="517"/>
      <c r="E43" s="518"/>
      <c r="F43" s="519"/>
      <c r="G43" s="519"/>
      <c r="H43" s="519"/>
      <c r="I43" s="519"/>
      <c r="J43" s="190" t="str">
        <f t="shared" ref="J43" si="7">IF(C43=0,"",IF(B43=0,1,0.75*((C43-H43-I43/2)/C43)+0.25*((B43-G43-H43-I43/2)/B43)))</f>
        <v/>
      </c>
      <c r="K43" s="519"/>
    </row>
    <row r="44" spans="1:12" s="5" customFormat="1" ht="3" customHeight="1" thickBot="1" x14ac:dyDescent="0.25">
      <c r="B44" s="520"/>
      <c r="C44" s="520"/>
      <c r="D44" s="520"/>
      <c r="E44" s="520"/>
      <c r="F44" s="520"/>
      <c r="G44" s="520"/>
      <c r="H44" s="520"/>
      <c r="I44" s="520"/>
      <c r="J44" s="191"/>
      <c r="K44" s="520"/>
    </row>
    <row r="45" spans="1:12" ht="28.5" customHeight="1" thickBot="1" x14ac:dyDescent="0.25">
      <c r="A45" s="90" t="s">
        <v>44</v>
      </c>
      <c r="B45" s="525"/>
      <c r="C45" s="502">
        <f>E45+F45+G45+H45+I45</f>
        <v>0</v>
      </c>
      <c r="D45" s="526"/>
      <c r="E45" s="527"/>
      <c r="F45" s="528"/>
      <c r="G45" s="528"/>
      <c r="H45" s="528"/>
      <c r="I45" s="528"/>
      <c r="J45" s="192" t="str">
        <f>IF(C45=0,"",IF(B45=0,1,0.75*((C45-H45-I45/2)/C45)+0.25*((B45-G45-H45-I45/2)/B45)))</f>
        <v/>
      </c>
      <c r="K45" s="528"/>
    </row>
    <row r="46" spans="1:12" s="5" customFormat="1" ht="3" customHeight="1" thickBot="1" x14ac:dyDescent="0.25">
      <c r="B46" s="520"/>
      <c r="C46" s="520"/>
      <c r="D46" s="520"/>
      <c r="E46" s="520"/>
      <c r="F46" s="520"/>
      <c r="G46" s="520"/>
      <c r="H46" s="520"/>
      <c r="I46" s="520"/>
      <c r="J46" s="191"/>
      <c r="K46" s="520"/>
    </row>
    <row r="47" spans="1:12" s="63" customFormat="1" ht="21.95" customHeight="1" thickBot="1" x14ac:dyDescent="0.3">
      <c r="A47" s="91" t="s">
        <v>53</v>
      </c>
      <c r="B47" s="545">
        <f>SUM(B8:B12)+SUM(B14:B19)+SUM(B21:B32)+SUM(B34:B36)+SUM(B38:B40)+B42+B43+B45</f>
        <v>8199</v>
      </c>
      <c r="C47" s="529">
        <f>SUM(C8:C12)+SUM(C14:C19)+SUM(C21:C32)+SUM(C34:C36)+SUM(C38:C40)+C42+C43+C45</f>
        <v>371</v>
      </c>
      <c r="D47" s="530">
        <f>SUM(D8:D12)+SUM(D14:D19)+SUM(D21:D32)+SUM(D34:D36)+SUM(D38:D40)+D42+D43+D45</f>
        <v>0</v>
      </c>
      <c r="E47" s="531">
        <f t="shared" ref="E47:H47" si="8">SUM(E8:E12)+SUM(E14:E19)+SUM(E21:E32)+SUM(E34:E36)+SUM(E38:E40)+E42+E43+E45</f>
        <v>297</v>
      </c>
      <c r="F47" s="532">
        <f t="shared" si="8"/>
        <v>26</v>
      </c>
      <c r="G47" s="532">
        <f t="shared" si="8"/>
        <v>0</v>
      </c>
      <c r="H47" s="532">
        <f t="shared" si="8"/>
        <v>46</v>
      </c>
      <c r="I47" s="532">
        <f>SUM(I8:I12)+SUM(I14:I19)+SUM(I21:I32)+SUM(I34:I36)+SUM(I38:I40)+I42+I43+I45</f>
        <v>2</v>
      </c>
      <c r="J47" s="193">
        <f>IF(C47=0,"",IF(B47=0,1,0.75*((C47-H47-I47/2)/C47)+0.25*((B47-G47-H47-I47/2)/B47)))</f>
        <v>0.90355342131329541</v>
      </c>
      <c r="K47" s="532">
        <f>SUM(K8:K12)+SUM(K14:K19)+SUM(K21:K32)+SUM(K34:K36)+SUM(K38:K40)+K42+K43+K45</f>
        <v>0</v>
      </c>
    </row>
    <row r="48" spans="1:12" ht="14.25" customHeight="1" thickBot="1" x14ac:dyDescent="0.25">
      <c r="A48" s="543"/>
      <c r="B48" s="533"/>
      <c r="C48" s="533"/>
      <c r="D48" s="533"/>
      <c r="E48" s="533"/>
      <c r="F48" s="533"/>
      <c r="G48" s="533"/>
      <c r="H48" s="533"/>
      <c r="I48" s="533"/>
      <c r="J48" s="182"/>
      <c r="K48" s="533"/>
    </row>
    <row r="49" spans="1:11" ht="21" customHeight="1" thickBot="1" x14ac:dyDescent="0.3">
      <c r="A49" s="91" t="s">
        <v>312</v>
      </c>
      <c r="B49" s="546">
        <v>8621</v>
      </c>
      <c r="C49" s="782" t="s">
        <v>255</v>
      </c>
      <c r="D49" s="782"/>
      <c r="E49" s="782"/>
      <c r="F49" s="782"/>
      <c r="G49" s="782"/>
      <c r="H49" s="782"/>
      <c r="I49" s="782"/>
      <c r="J49" s="782"/>
      <c r="K49" s="783"/>
    </row>
    <row r="50" spans="1:11" ht="21.75" customHeight="1" x14ac:dyDescent="0.2">
      <c r="A50" s="780" t="s">
        <v>313</v>
      </c>
      <c r="B50" s="780"/>
      <c r="C50" s="784"/>
      <c r="D50" s="785"/>
      <c r="E50" s="785"/>
      <c r="F50" s="785"/>
      <c r="G50" s="785"/>
      <c r="H50" s="785"/>
      <c r="I50" s="785"/>
      <c r="J50" s="785"/>
      <c r="K50" s="786"/>
    </row>
    <row r="51" spans="1:11" ht="21.75" customHeight="1" x14ac:dyDescent="0.2">
      <c r="A51" s="781"/>
      <c r="B51" s="781"/>
      <c r="C51" s="784"/>
      <c r="D51" s="785"/>
      <c r="E51" s="785"/>
      <c r="F51" s="785"/>
      <c r="G51" s="785"/>
      <c r="H51" s="785"/>
      <c r="I51" s="785"/>
      <c r="J51" s="785"/>
      <c r="K51" s="786"/>
    </row>
    <row r="52" spans="1:11" ht="21.75" customHeight="1" x14ac:dyDescent="0.2">
      <c r="A52" s="781"/>
      <c r="B52" s="781"/>
      <c r="C52" s="784"/>
      <c r="D52" s="785"/>
      <c r="E52" s="785"/>
      <c r="F52" s="785"/>
      <c r="G52" s="785"/>
      <c r="H52" s="785"/>
      <c r="I52" s="785"/>
      <c r="J52" s="785"/>
      <c r="K52" s="786"/>
    </row>
    <row r="53" spans="1:11" ht="21.75" customHeight="1" x14ac:dyDescent="0.2">
      <c r="A53" s="781"/>
      <c r="B53" s="781"/>
      <c r="C53" s="784"/>
      <c r="D53" s="785"/>
      <c r="E53" s="785"/>
      <c r="F53" s="785"/>
      <c r="G53" s="785"/>
      <c r="H53" s="785"/>
      <c r="I53" s="785"/>
      <c r="J53" s="785"/>
      <c r="K53" s="786"/>
    </row>
    <row r="54" spans="1:11" ht="21.75" customHeight="1" x14ac:dyDescent="0.2">
      <c r="A54" s="781"/>
      <c r="B54" s="781"/>
      <c r="C54" s="787"/>
      <c r="D54" s="788"/>
      <c r="E54" s="788"/>
      <c r="F54" s="788"/>
      <c r="G54" s="788"/>
      <c r="H54" s="788"/>
      <c r="I54" s="788"/>
      <c r="J54" s="788"/>
      <c r="K54" s="789"/>
    </row>
    <row r="55" spans="1:11" ht="14.25" customHeight="1" x14ac:dyDescent="0.2">
      <c r="A55" s="126"/>
      <c r="B55" s="533"/>
      <c r="C55" s="533"/>
      <c r="D55" s="533"/>
      <c r="E55" s="533"/>
      <c r="F55" s="533"/>
      <c r="G55" s="533"/>
      <c r="H55" s="533"/>
      <c r="I55" s="533"/>
      <c r="J55" s="182"/>
      <c r="K55" s="533"/>
    </row>
    <row r="56" spans="1:11" ht="14.25" customHeight="1" x14ac:dyDescent="0.2">
      <c r="A56" s="544"/>
      <c r="B56" s="533"/>
      <c r="C56" s="533"/>
      <c r="D56" s="533"/>
      <c r="E56" s="533"/>
      <c r="F56" s="533"/>
      <c r="G56" s="533"/>
      <c r="H56" s="533"/>
      <c r="I56" s="533"/>
      <c r="J56" s="182"/>
      <c r="K56" s="533"/>
    </row>
    <row r="57" spans="1:11" ht="63" customHeight="1" x14ac:dyDescent="0.2">
      <c r="A57" s="790" t="s">
        <v>295</v>
      </c>
      <c r="B57" s="790"/>
      <c r="C57" s="790"/>
      <c r="D57" s="790"/>
      <c r="E57" s="790"/>
      <c r="F57" s="790"/>
      <c r="G57" s="790"/>
      <c r="H57" s="790"/>
      <c r="I57" s="790"/>
      <c r="J57" s="790"/>
      <c r="K57" s="790"/>
    </row>
    <row r="58" spans="1:11" ht="12.75" customHeight="1" x14ac:dyDescent="0.2">
      <c r="A58" s="92"/>
    </row>
    <row r="59" spans="1:11" ht="12.75" customHeight="1" x14ac:dyDescent="0.2">
      <c r="A59" s="791" t="s">
        <v>314</v>
      </c>
      <c r="B59" s="791"/>
      <c r="C59" s="791"/>
      <c r="D59" s="791"/>
      <c r="E59" s="791"/>
      <c r="F59" s="791"/>
      <c r="G59" s="791"/>
      <c r="H59" s="791"/>
      <c r="I59" s="791"/>
      <c r="J59" s="791"/>
      <c r="K59" s="791"/>
    </row>
    <row r="60" spans="1:11" ht="12.75" customHeight="1" x14ac:dyDescent="0.2">
      <c r="A60" s="791"/>
      <c r="B60" s="791"/>
      <c r="C60" s="791"/>
      <c r="D60" s="791"/>
      <c r="E60" s="791"/>
      <c r="F60" s="791"/>
      <c r="G60" s="791"/>
      <c r="H60" s="791"/>
      <c r="I60" s="791"/>
      <c r="J60" s="791"/>
      <c r="K60" s="791"/>
    </row>
    <row r="61" spans="1:11" ht="12.75" customHeight="1" x14ac:dyDescent="0.2">
      <c r="A61" s="791"/>
      <c r="B61" s="791"/>
      <c r="C61" s="791"/>
      <c r="D61" s="791"/>
      <c r="E61" s="791"/>
      <c r="F61" s="791"/>
      <c r="G61" s="791"/>
      <c r="H61" s="791"/>
      <c r="I61" s="791"/>
      <c r="J61" s="791"/>
      <c r="K61" s="791"/>
    </row>
    <row r="62" spans="1:11" s="5" customFormat="1" ht="12.75" customHeight="1" x14ac:dyDescent="0.2">
      <c r="A62" s="791"/>
      <c r="B62" s="791"/>
      <c r="C62" s="791"/>
      <c r="D62" s="791"/>
      <c r="E62" s="791"/>
      <c r="F62" s="791"/>
      <c r="G62" s="791"/>
      <c r="H62" s="791"/>
      <c r="I62" s="791"/>
      <c r="J62" s="791"/>
      <c r="K62" s="791"/>
    </row>
    <row r="63" spans="1:11" ht="12.75" customHeight="1" x14ac:dyDescent="0.2">
      <c r="A63" s="791"/>
      <c r="B63" s="791"/>
      <c r="C63" s="791"/>
      <c r="D63" s="791"/>
      <c r="E63" s="791"/>
      <c r="F63" s="791"/>
      <c r="G63" s="791"/>
      <c r="H63" s="791"/>
      <c r="I63" s="791"/>
      <c r="J63" s="791"/>
      <c r="K63" s="791"/>
    </row>
    <row r="64" spans="1:11" ht="12.75" customHeight="1" x14ac:dyDescent="0.2">
      <c r="A64" s="791"/>
      <c r="B64" s="791"/>
      <c r="C64" s="791"/>
      <c r="D64" s="791"/>
      <c r="E64" s="791"/>
      <c r="F64" s="791"/>
      <c r="G64" s="791"/>
      <c r="H64" s="791"/>
      <c r="I64" s="791"/>
      <c r="J64" s="791"/>
      <c r="K64" s="791"/>
    </row>
    <row r="65" spans="1:11" s="5" customFormat="1" x14ac:dyDescent="0.2">
      <c r="A65" s="84"/>
      <c r="B65" s="492"/>
      <c r="C65" s="492"/>
      <c r="D65" s="534"/>
      <c r="E65" s="492"/>
      <c r="F65" s="492"/>
      <c r="G65" s="492"/>
      <c r="H65" s="492"/>
      <c r="I65" s="492"/>
      <c r="K65" s="492"/>
    </row>
    <row r="66" spans="1:11" ht="57.75" customHeight="1" x14ac:dyDescent="0.2">
      <c r="A66" s="779" t="s">
        <v>299</v>
      </c>
      <c r="B66" s="779"/>
      <c r="C66" s="779"/>
      <c r="D66" s="779"/>
      <c r="E66" s="779"/>
      <c r="F66" s="779"/>
      <c r="G66" s="779"/>
      <c r="H66" s="779"/>
      <c r="I66" s="779"/>
      <c r="J66" s="779"/>
      <c r="K66" s="779"/>
    </row>
    <row r="67" spans="1:11" x14ac:dyDescent="0.2">
      <c r="A67" s="94"/>
      <c r="D67" s="534"/>
    </row>
    <row r="68" spans="1:11" x14ac:dyDescent="0.2">
      <c r="A68" s="95"/>
      <c r="D68" s="534"/>
    </row>
    <row r="69" spans="1:11" x14ac:dyDescent="0.2">
      <c r="A69" s="93"/>
      <c r="D69" s="534"/>
    </row>
  </sheetData>
  <sheetProtection password="CCF6" sheet="1" objects="1" scenarios="1"/>
  <mergeCells count="16">
    <mergeCell ref="A66:K66"/>
    <mergeCell ref="A50:B54"/>
    <mergeCell ref="C49:K54"/>
    <mergeCell ref="A57:K57"/>
    <mergeCell ref="A59:K64"/>
    <mergeCell ref="A4:A6"/>
    <mergeCell ref="B4:B5"/>
    <mergeCell ref="D4:D5"/>
    <mergeCell ref="G4:G5"/>
    <mergeCell ref="H4:H5"/>
    <mergeCell ref="C4:C5"/>
    <mergeCell ref="K4:K5"/>
    <mergeCell ref="I4:I5"/>
    <mergeCell ref="E4:E5"/>
    <mergeCell ref="F4:F5"/>
    <mergeCell ref="J4:J5"/>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50" activePane="bottomLeft" state="frozen"/>
      <selection activeCell="P20" sqref="P20"/>
      <selection pane="bottomLeft" activeCell="I10" sqref="I10"/>
    </sheetView>
  </sheetViews>
  <sheetFormatPr defaultColWidth="15.140625" defaultRowHeight="15" x14ac:dyDescent="0.25"/>
  <cols>
    <col min="1" max="1" width="15.140625" style="219"/>
    <col min="2" max="2" width="15.140625" style="238"/>
    <col min="3" max="4" width="15.140625" style="219"/>
    <col min="5" max="12" width="15.140625" style="475"/>
    <col min="13" max="13" width="15.140625" style="327"/>
    <col min="14" max="14" width="15.140625" style="219"/>
    <col min="15" max="15" width="15.140625" style="327"/>
    <col min="16" max="16" width="15.140625" style="219"/>
    <col min="17" max="17" width="15.140625" style="330"/>
    <col min="18" max="20" width="15.140625" style="219" hidden="1" customWidth="1"/>
    <col min="21" max="21" width="15.140625" style="327" hidden="1" customWidth="1"/>
    <col min="22" max="22" width="15.140625" style="327" customWidth="1"/>
    <col min="23" max="16384" width="15.140625" style="219"/>
  </cols>
  <sheetData>
    <row r="1" spans="1:22" s="321" customFormat="1" ht="21" customHeight="1" x14ac:dyDescent="0.25">
      <c r="A1" s="320" t="str">
        <f>+'Tabela I'!A1</f>
        <v>Općinski/Osnovni sud:</v>
      </c>
      <c r="B1" s="637"/>
      <c r="D1" s="322" t="str">
        <f>+'Tabela I'!C1</f>
        <v>Bugojno</v>
      </c>
      <c r="E1" s="468"/>
      <c r="F1" s="481"/>
      <c r="G1" s="468"/>
      <c r="H1" s="468"/>
      <c r="I1" s="468"/>
      <c r="J1" s="468"/>
      <c r="K1" s="468"/>
      <c r="L1" s="468"/>
      <c r="M1" s="323"/>
      <c r="O1" s="323"/>
    </row>
    <row r="2" spans="1:22" s="321" customFormat="1" ht="18" customHeight="1" x14ac:dyDescent="0.25">
      <c r="A2" s="324" t="s">
        <v>66</v>
      </c>
      <c r="B2" s="637"/>
      <c r="D2" s="54" t="str">
        <f>+'Tabela I'!C2</f>
        <v>1.1.2022.- 31.12.2022.</v>
      </c>
      <c r="E2" s="468"/>
      <c r="F2" s="482"/>
      <c r="G2" s="484"/>
      <c r="H2" s="487"/>
      <c r="I2" s="488"/>
      <c r="J2" s="488"/>
      <c r="K2" s="468"/>
      <c r="L2" s="468"/>
      <c r="M2" s="323"/>
      <c r="O2" s="323"/>
    </row>
    <row r="3" spans="1:22" ht="23.25" customHeight="1" x14ac:dyDescent="0.25">
      <c r="A3" s="633" t="s">
        <v>277</v>
      </c>
      <c r="B3" s="638"/>
      <c r="C3" s="325"/>
      <c r="D3" s="325"/>
      <c r="E3" s="469"/>
      <c r="F3" s="469"/>
      <c r="G3" s="469"/>
      <c r="H3" s="469"/>
      <c r="I3" s="469"/>
      <c r="J3" s="469"/>
      <c r="K3" s="469"/>
      <c r="L3" s="469"/>
      <c r="M3" s="326"/>
      <c r="N3" s="325"/>
      <c r="O3" s="326"/>
      <c r="P3" s="325"/>
      <c r="Q3" s="325"/>
    </row>
    <row r="4" spans="1:22" ht="6.75" customHeight="1" thickBot="1" x14ac:dyDescent="0.3">
      <c r="A4" s="328"/>
      <c r="B4" s="639"/>
      <c r="C4" s="276"/>
      <c r="D4" s="276"/>
      <c r="E4" s="470"/>
      <c r="F4" s="470"/>
      <c r="G4" s="470"/>
      <c r="H4" s="470"/>
      <c r="I4" s="470"/>
      <c r="J4" s="489"/>
      <c r="K4" s="489"/>
      <c r="L4" s="329"/>
    </row>
    <row r="5" spans="1:22" s="331" customFormat="1" ht="93.75" customHeight="1" x14ac:dyDescent="0.2">
      <c r="A5" s="813" t="s">
        <v>149</v>
      </c>
      <c r="B5" s="815" t="s">
        <v>262</v>
      </c>
      <c r="C5" s="817" t="s">
        <v>151</v>
      </c>
      <c r="D5" s="824" t="s">
        <v>209</v>
      </c>
      <c r="E5" s="811" t="s">
        <v>210</v>
      </c>
      <c r="F5" s="819" t="s">
        <v>146</v>
      </c>
      <c r="G5" s="809" t="s">
        <v>211</v>
      </c>
      <c r="H5" s="809" t="s">
        <v>48</v>
      </c>
      <c r="I5" s="809" t="s">
        <v>88</v>
      </c>
      <c r="J5" s="811" t="s">
        <v>142</v>
      </c>
      <c r="K5" s="809" t="s">
        <v>49</v>
      </c>
      <c r="L5" s="809" t="s">
        <v>140</v>
      </c>
      <c r="M5" s="798" t="s">
        <v>284</v>
      </c>
      <c r="N5" s="800" t="s">
        <v>285</v>
      </c>
      <c r="O5" s="798" t="s">
        <v>286</v>
      </c>
      <c r="P5" s="800" t="s">
        <v>287</v>
      </c>
      <c r="Q5" s="802" t="s">
        <v>212</v>
      </c>
      <c r="U5" s="332"/>
      <c r="V5" s="332"/>
    </row>
    <row r="6" spans="1:22" s="331" customFormat="1" ht="36" customHeight="1" x14ac:dyDescent="0.2">
      <c r="A6" s="814"/>
      <c r="B6" s="816"/>
      <c r="C6" s="818"/>
      <c r="D6" s="825"/>
      <c r="E6" s="812"/>
      <c r="F6" s="820"/>
      <c r="G6" s="810"/>
      <c r="H6" s="810" t="s">
        <v>47</v>
      </c>
      <c r="I6" s="810"/>
      <c r="J6" s="812"/>
      <c r="K6" s="810"/>
      <c r="L6" s="810"/>
      <c r="M6" s="799"/>
      <c r="N6" s="801"/>
      <c r="O6" s="799"/>
      <c r="P6" s="801"/>
      <c r="Q6" s="803"/>
      <c r="U6" s="332"/>
      <c r="V6" s="332"/>
    </row>
    <row r="7" spans="1:22" s="340" customFormat="1" ht="13.5" customHeight="1" thickBot="1" x14ac:dyDescent="0.25">
      <c r="A7" s="333" t="s">
        <v>17</v>
      </c>
      <c r="B7" s="334" t="s">
        <v>18</v>
      </c>
      <c r="C7" s="334" t="s">
        <v>19</v>
      </c>
      <c r="D7" s="335" t="s">
        <v>27</v>
      </c>
      <c r="E7" s="336" t="s">
        <v>43</v>
      </c>
      <c r="F7" s="336" t="s">
        <v>45</v>
      </c>
      <c r="G7" s="485" t="s">
        <v>54</v>
      </c>
      <c r="H7" s="485" t="s">
        <v>145</v>
      </c>
      <c r="I7" s="485" t="s">
        <v>129</v>
      </c>
      <c r="J7" s="485" t="s">
        <v>130</v>
      </c>
      <c r="K7" s="485" t="s">
        <v>131</v>
      </c>
      <c r="L7" s="336" t="s">
        <v>152</v>
      </c>
      <c r="M7" s="338" t="s">
        <v>153</v>
      </c>
      <c r="N7" s="338" t="s">
        <v>154</v>
      </c>
      <c r="O7" s="338" t="s">
        <v>155</v>
      </c>
      <c r="P7" s="337" t="s">
        <v>156</v>
      </c>
      <c r="Q7" s="339" t="s">
        <v>157</v>
      </c>
      <c r="U7" s="341"/>
      <c r="V7" s="341"/>
    </row>
    <row r="8" spans="1:22" ht="5.25" customHeight="1" thickBot="1" x14ac:dyDescent="0.3">
      <c r="C8" s="342"/>
      <c r="D8" s="342"/>
      <c r="E8" s="471"/>
      <c r="F8" s="344"/>
      <c r="G8" s="471"/>
      <c r="H8" s="471"/>
      <c r="I8" s="471"/>
      <c r="J8" s="471"/>
      <c r="K8" s="471"/>
      <c r="L8" s="471"/>
      <c r="M8" s="345"/>
      <c r="N8" s="343"/>
      <c r="O8" s="345"/>
    </row>
    <row r="9" spans="1:22" ht="38.25" x14ac:dyDescent="0.25">
      <c r="A9" s="346">
        <v>1</v>
      </c>
      <c r="B9" s="347" t="str">
        <f>IF('Tabela II'!B8="","",'Tabela II'!B8)</f>
        <v>Randžana Hadžibegović-Haračić</v>
      </c>
      <c r="C9" s="348" t="s">
        <v>213</v>
      </c>
      <c r="D9" s="347" t="s">
        <v>214</v>
      </c>
      <c r="E9" s="472">
        <v>252</v>
      </c>
      <c r="F9" s="349">
        <f>SUM(H9:L9)</f>
        <v>10</v>
      </c>
      <c r="G9" s="472"/>
      <c r="H9" s="472">
        <v>7</v>
      </c>
      <c r="I9" s="472">
        <v>2</v>
      </c>
      <c r="J9" s="472"/>
      <c r="K9" s="472">
        <v>1</v>
      </c>
      <c r="L9" s="472"/>
      <c r="M9" s="350">
        <f>IF(D9="","",IF(D9="Nije ocijenjen ili Ne treba raditi na predmetima","",IF(D9="Ocijenjen",IF(F9&lt;10,"Član 20. stav 7. Kriterija",(K9+(L9/2))/(F9)))))</f>
        <v>0.1</v>
      </c>
      <c r="N9" s="351">
        <f>IF(D9="","",IF(D9="Nije ocijenjen ili Ne treba raditi na predmetima","",IF(D9="Ocijenjen",IF(M9="Član 20. stav 7. Kriterija","",IF(M9&gt;0.4,0,IF(M9&gt;0.3,4,IF(M9&gt;0.2,8,IF(M9&gt;0.1,12,IF(M9&lt;=0.1,15,)))))))))</f>
        <v>15</v>
      </c>
      <c r="O9" s="350">
        <f>IF(D9="","",IF(D9="Nije ocijenjen ili Ne treba raditi na predmetima","",IF(D9="Ocijenjen",IF(E9=0,"",((K9+J9+(L9/2))/(E9))))))</f>
        <v>3.968253968253968E-3</v>
      </c>
      <c r="P9" s="351">
        <f>IF(D9="","",IF(D9="Nije ocijenjen ili Ne treba raditi na predmetima","",IF(D9="Ocijenjen",IF(O9&gt;0.2,0,IF(O9&gt;0.15,1,IF(O9&gt;0.1,2,IF(O9&gt;0.06,3,IF(O9&gt;0.03,4,IF(O9&lt;=0.03,5,)))))))))</f>
        <v>5</v>
      </c>
      <c r="Q9" s="352">
        <f>IF(D9="","",IF(D9="Nije ocijenjen ili Ne treba raditi na predmetima","",IF(D9="Ocijenjen",IF(M9="Član 20. stav 7. Kriterija",P9,N9+P9))))</f>
        <v>20</v>
      </c>
      <c r="U9" s="353" t="s">
        <v>214</v>
      </c>
    </row>
    <row r="10" spans="1:22" ht="25.5" x14ac:dyDescent="0.25">
      <c r="A10" s="354">
        <v>2</v>
      </c>
      <c r="B10" s="355" t="str">
        <f>IF('Tabela II'!B10="","",'Tabela II'!B10)</f>
        <v>Amira Ždralović</v>
      </c>
      <c r="C10" s="355" t="s">
        <v>163</v>
      </c>
      <c r="D10" s="355" t="s">
        <v>214</v>
      </c>
      <c r="E10" s="473">
        <v>503</v>
      </c>
      <c r="F10" s="356">
        <f t="shared" ref="F10:F73" si="0">SUM(H10:L10)</f>
        <v>32</v>
      </c>
      <c r="G10" s="473"/>
      <c r="H10" s="473">
        <v>24</v>
      </c>
      <c r="I10" s="473">
        <v>3</v>
      </c>
      <c r="J10" s="473"/>
      <c r="K10" s="473">
        <v>5</v>
      </c>
      <c r="L10" s="473"/>
      <c r="M10" s="357">
        <f t="shared" ref="M10:M41" si="1">IF(D10="","",IF(D10="Nije ocijenjen","",IF(D10="Ocijenjen",IF(F10&lt;10,"Član 17. stav 7. Kriterija",(K10+(L10/2))/(F10)))))</f>
        <v>0.15625</v>
      </c>
      <c r="N10" s="358">
        <f t="shared" ref="N10:N41" si="2">IF(D10="","",IF(D10="Nije ocijenjen","",IF(D10="Ocijenjen",IF(M10="Član 17. stav 7. Kriterija","",IF(M10&gt;0.4,0,IF(M10&gt;0.3,8,IF(M10&gt;0.2,16,IF(M10&gt;0.1,24,IF(M10&lt;=0.1,30,)))))))))</f>
        <v>24</v>
      </c>
      <c r="O10" s="357">
        <f>IF(D10="","",IF(D10="Nije ocijenjen","",IF(D10="Ocijenjen",IF(E10=0,"",((K10+J10+(L10/2))/(E10))))))</f>
        <v>9.9403578528827041E-3</v>
      </c>
      <c r="P10" s="358">
        <f>IF(D10="","",IF(D10="Nije ocijenjen","",IF(D10="Ocijenjen",IF(O10&gt;0.2,0,IF(O10&gt;0.15,2,IF(O10&gt;0.1,4,IF(O10&gt;0.06,6,IF(O10&gt;0.03,8,IF(O10&lt;=0.03,10,)))))))))</f>
        <v>10</v>
      </c>
      <c r="Q10" s="359">
        <f t="shared" ref="Q10:Q41" si="3">IF(D10="","",IF(D10="Nije ocijenjen","",IF(D10="Ocijenjen",IF(M10="Član 17. stav 7. Kriterija",P10,N10+P10))))</f>
        <v>34</v>
      </c>
      <c r="S10" s="219" t="s">
        <v>158</v>
      </c>
      <c r="U10" s="353" t="s">
        <v>215</v>
      </c>
    </row>
    <row r="11" spans="1:22" ht="25.5" x14ac:dyDescent="0.25">
      <c r="A11" s="354">
        <v>3</v>
      </c>
      <c r="B11" s="355" t="str">
        <f>IF('Tabela II'!B11="","",'Tabela II'!B11)</f>
        <v>Darko Solomun</v>
      </c>
      <c r="C11" s="355" t="s">
        <v>163</v>
      </c>
      <c r="D11" s="355" t="s">
        <v>214</v>
      </c>
      <c r="E11" s="473">
        <v>385</v>
      </c>
      <c r="F11" s="356">
        <f t="shared" si="0"/>
        <v>53</v>
      </c>
      <c r="G11" s="473"/>
      <c r="H11" s="473">
        <v>38</v>
      </c>
      <c r="I11" s="473">
        <v>7</v>
      </c>
      <c r="J11" s="473"/>
      <c r="K11" s="473">
        <v>7</v>
      </c>
      <c r="L11" s="473">
        <v>1</v>
      </c>
      <c r="M11" s="357">
        <f t="shared" si="1"/>
        <v>0.14150943396226415</v>
      </c>
      <c r="N11" s="358">
        <f t="shared" si="2"/>
        <v>24</v>
      </c>
      <c r="O11" s="357">
        <f t="shared" ref="O11:O73" si="4">IF(D11="","",IF(D11="Nije ocijenjen","",IF(D11="Ocijenjen",IF(E11=0,"",((K11+J11+(L11/2))/(E11))))))</f>
        <v>1.948051948051948E-2</v>
      </c>
      <c r="P11" s="358">
        <f t="shared" ref="P11:P73" si="5">IF(D11="","",IF(D11="Nije ocijenjen","",IF(D11="Ocijenjen",IF(O11&gt;0.2,0,IF(O11&gt;0.15,2,IF(O11&gt;0.1,4,IF(O11&gt;0.06,6,IF(O11&gt;0.03,8,IF(O11&lt;=0.03,10,)))))))))</f>
        <v>10</v>
      </c>
      <c r="Q11" s="359">
        <f t="shared" si="3"/>
        <v>34</v>
      </c>
      <c r="S11" s="219" t="s">
        <v>159</v>
      </c>
    </row>
    <row r="12" spans="1:22" ht="25.5" x14ac:dyDescent="0.25">
      <c r="A12" s="354">
        <v>4</v>
      </c>
      <c r="B12" s="355" t="str">
        <f>IF('Tabela II'!B12="","",'Tabela II'!B12)</f>
        <v>Samil Ramić</v>
      </c>
      <c r="C12" s="355" t="s">
        <v>163</v>
      </c>
      <c r="D12" s="355" t="s">
        <v>214</v>
      </c>
      <c r="E12" s="473">
        <v>721</v>
      </c>
      <c r="F12" s="356">
        <f t="shared" si="0"/>
        <v>7</v>
      </c>
      <c r="G12" s="473"/>
      <c r="H12" s="473">
        <v>6</v>
      </c>
      <c r="I12" s="473">
        <v>1</v>
      </c>
      <c r="J12" s="473"/>
      <c r="K12" s="473"/>
      <c r="L12" s="473"/>
      <c r="M12" s="357" t="str">
        <f t="shared" si="1"/>
        <v>Član 17. stav 7. Kriterija</v>
      </c>
      <c r="N12" s="358" t="str">
        <f t="shared" si="2"/>
        <v/>
      </c>
      <c r="O12" s="357">
        <f t="shared" si="4"/>
        <v>0</v>
      </c>
      <c r="P12" s="358">
        <f t="shared" si="5"/>
        <v>10</v>
      </c>
      <c r="Q12" s="359">
        <f t="shared" si="3"/>
        <v>10</v>
      </c>
      <c r="S12" s="675" t="s">
        <v>163</v>
      </c>
    </row>
    <row r="13" spans="1:22" x14ac:dyDescent="0.25">
      <c r="A13" s="354">
        <v>5</v>
      </c>
      <c r="B13" s="355" t="str">
        <f>IF('Tabela II'!B13="","",'Tabela II'!B13)</f>
        <v>Safet Žuljko</v>
      </c>
      <c r="C13" s="355" t="s">
        <v>158</v>
      </c>
      <c r="D13" s="355" t="s">
        <v>214</v>
      </c>
      <c r="E13" s="473">
        <v>917</v>
      </c>
      <c r="F13" s="356">
        <f t="shared" si="0"/>
        <v>21</v>
      </c>
      <c r="G13" s="473"/>
      <c r="H13" s="473">
        <v>18</v>
      </c>
      <c r="I13" s="473"/>
      <c r="J13" s="473"/>
      <c r="K13" s="473">
        <v>3</v>
      </c>
      <c r="L13" s="473"/>
      <c r="M13" s="357">
        <f t="shared" si="1"/>
        <v>0.14285714285714285</v>
      </c>
      <c r="N13" s="358">
        <f t="shared" si="2"/>
        <v>24</v>
      </c>
      <c r="O13" s="357">
        <f t="shared" si="4"/>
        <v>3.2715376226826608E-3</v>
      </c>
      <c r="P13" s="358">
        <f t="shared" si="5"/>
        <v>10</v>
      </c>
      <c r="Q13" s="359">
        <f t="shared" si="3"/>
        <v>34</v>
      </c>
      <c r="S13" s="675" t="s">
        <v>164</v>
      </c>
    </row>
    <row r="14" spans="1:22" x14ac:dyDescent="0.25">
      <c r="A14" s="354">
        <v>6</v>
      </c>
      <c r="B14" s="355" t="str">
        <f>IF('Tabela II'!B14="","",'Tabela II'!B14)</f>
        <v>Lejla Nurikić</v>
      </c>
      <c r="C14" s="355" t="s">
        <v>158</v>
      </c>
      <c r="D14" s="355" t="s">
        <v>214</v>
      </c>
      <c r="E14" s="473">
        <v>482</v>
      </c>
      <c r="F14" s="356">
        <f t="shared" si="0"/>
        <v>43</v>
      </c>
      <c r="G14" s="473"/>
      <c r="H14" s="473">
        <v>37</v>
      </c>
      <c r="I14" s="473">
        <v>2</v>
      </c>
      <c r="J14" s="473"/>
      <c r="K14" s="473">
        <v>3</v>
      </c>
      <c r="L14" s="473">
        <v>1</v>
      </c>
      <c r="M14" s="357">
        <f t="shared" si="1"/>
        <v>8.1395348837209308E-2</v>
      </c>
      <c r="N14" s="358">
        <f t="shared" si="2"/>
        <v>30</v>
      </c>
      <c r="O14" s="357">
        <f t="shared" si="4"/>
        <v>7.261410788381743E-3</v>
      </c>
      <c r="P14" s="358">
        <f t="shared" si="5"/>
        <v>10</v>
      </c>
      <c r="Q14" s="359">
        <f t="shared" si="3"/>
        <v>40</v>
      </c>
    </row>
    <row r="15" spans="1:22" x14ac:dyDescent="0.25">
      <c r="A15" s="354">
        <v>7</v>
      </c>
      <c r="B15" s="355" t="str">
        <f>IF('Tabela II'!B15="","",'Tabela II'!B15)</f>
        <v>Katica Soldo</v>
      </c>
      <c r="C15" s="355" t="s">
        <v>158</v>
      </c>
      <c r="D15" s="355" t="s">
        <v>214</v>
      </c>
      <c r="E15" s="473">
        <v>485</v>
      </c>
      <c r="F15" s="356">
        <f t="shared" si="0"/>
        <v>46</v>
      </c>
      <c r="G15" s="473"/>
      <c r="H15" s="473">
        <v>41</v>
      </c>
      <c r="I15" s="473">
        <v>1</v>
      </c>
      <c r="J15" s="473"/>
      <c r="K15" s="473">
        <v>4</v>
      </c>
      <c r="L15" s="473"/>
      <c r="M15" s="357">
        <f t="shared" si="1"/>
        <v>8.6956521739130432E-2</v>
      </c>
      <c r="N15" s="358">
        <f t="shared" si="2"/>
        <v>30</v>
      </c>
      <c r="O15" s="357">
        <f t="shared" si="4"/>
        <v>8.2474226804123713E-3</v>
      </c>
      <c r="P15" s="358">
        <f t="shared" si="5"/>
        <v>10</v>
      </c>
      <c r="Q15" s="359">
        <f t="shared" si="3"/>
        <v>40</v>
      </c>
    </row>
    <row r="16" spans="1:22" x14ac:dyDescent="0.25">
      <c r="A16" s="354">
        <v>8</v>
      </c>
      <c r="B16" s="355" t="str">
        <f>IF('Tabela II'!B16="","",'Tabela II'!B16)</f>
        <v>Janja Pilić</v>
      </c>
      <c r="C16" s="355" t="s">
        <v>158</v>
      </c>
      <c r="D16" s="355" t="s">
        <v>215</v>
      </c>
      <c r="E16" s="473">
        <v>254</v>
      </c>
      <c r="F16" s="356">
        <f t="shared" si="0"/>
        <v>29</v>
      </c>
      <c r="G16" s="473"/>
      <c r="H16" s="473">
        <v>22</v>
      </c>
      <c r="I16" s="473"/>
      <c r="J16" s="473"/>
      <c r="K16" s="473">
        <v>7</v>
      </c>
      <c r="L16" s="473"/>
      <c r="M16" s="357" t="str">
        <f t="shared" si="1"/>
        <v/>
      </c>
      <c r="N16" s="358" t="str">
        <f t="shared" si="2"/>
        <v/>
      </c>
      <c r="O16" s="357" t="str">
        <f t="shared" si="4"/>
        <v/>
      </c>
      <c r="P16" s="358" t="str">
        <f t="shared" si="5"/>
        <v/>
      </c>
      <c r="Q16" s="359" t="str">
        <f t="shared" si="3"/>
        <v/>
      </c>
      <c r="U16" s="353" t="s">
        <v>214</v>
      </c>
    </row>
    <row r="17" spans="1:21" ht="25.5" x14ac:dyDescent="0.25">
      <c r="A17" s="354">
        <v>9</v>
      </c>
      <c r="B17" s="355" t="s">
        <v>346</v>
      </c>
      <c r="C17" s="355" t="s">
        <v>158</v>
      </c>
      <c r="D17" s="355" t="s">
        <v>214</v>
      </c>
      <c r="E17" s="473">
        <v>578</v>
      </c>
      <c r="F17" s="356">
        <f t="shared" si="0"/>
        <v>42</v>
      </c>
      <c r="G17" s="473"/>
      <c r="H17" s="473">
        <v>39</v>
      </c>
      <c r="I17" s="473"/>
      <c r="J17" s="473"/>
      <c r="K17" s="473">
        <v>3</v>
      </c>
      <c r="L17" s="473"/>
      <c r="M17" s="357">
        <f t="shared" si="1"/>
        <v>7.1428571428571425E-2</v>
      </c>
      <c r="N17" s="358">
        <f t="shared" si="2"/>
        <v>30</v>
      </c>
      <c r="O17" s="357">
        <f t="shared" si="4"/>
        <v>5.1903114186851208E-3</v>
      </c>
      <c r="P17" s="358">
        <f t="shared" si="5"/>
        <v>10</v>
      </c>
      <c r="Q17" s="359">
        <f t="shared" si="3"/>
        <v>40</v>
      </c>
      <c r="U17" s="353" t="s">
        <v>236</v>
      </c>
    </row>
    <row r="18" spans="1:21" ht="25.5" x14ac:dyDescent="0.25">
      <c r="A18" s="354">
        <v>10</v>
      </c>
      <c r="B18" s="355" t="str">
        <f>IF('Tabela II'!B18="","",'Tabela II'!B18)</f>
        <v>Aldina Rebihić-Topoljak</v>
      </c>
      <c r="C18" s="355" t="s">
        <v>158</v>
      </c>
      <c r="D18" s="355" t="s">
        <v>214</v>
      </c>
      <c r="E18" s="473">
        <v>931</v>
      </c>
      <c r="F18" s="356">
        <f t="shared" si="0"/>
        <v>13</v>
      </c>
      <c r="G18" s="473"/>
      <c r="H18" s="473">
        <v>11</v>
      </c>
      <c r="I18" s="473">
        <v>1</v>
      </c>
      <c r="J18" s="473"/>
      <c r="K18" s="473">
        <v>1</v>
      </c>
      <c r="L18" s="473"/>
      <c r="M18" s="357">
        <f t="shared" si="1"/>
        <v>7.6923076923076927E-2</v>
      </c>
      <c r="N18" s="358">
        <f t="shared" si="2"/>
        <v>30</v>
      </c>
      <c r="O18" s="357">
        <f t="shared" si="4"/>
        <v>1.0741138560687433E-3</v>
      </c>
      <c r="P18" s="358">
        <f t="shared" si="5"/>
        <v>10</v>
      </c>
      <c r="Q18" s="359">
        <f t="shared" si="3"/>
        <v>40</v>
      </c>
    </row>
    <row r="19" spans="1:21" ht="25.5" x14ac:dyDescent="0.25">
      <c r="A19" s="354">
        <v>11</v>
      </c>
      <c r="B19" s="355" t="str">
        <f>IF('Tabela II'!B19="","",'Tabela II'!B19)</f>
        <v>Sonsirej Radivojević</v>
      </c>
      <c r="C19" s="355" t="s">
        <v>158</v>
      </c>
      <c r="D19" s="355" t="s">
        <v>214</v>
      </c>
      <c r="E19" s="473">
        <v>490</v>
      </c>
      <c r="F19" s="356">
        <f t="shared" si="0"/>
        <v>35</v>
      </c>
      <c r="G19" s="473"/>
      <c r="H19" s="473">
        <v>24</v>
      </c>
      <c r="I19" s="473">
        <v>5</v>
      </c>
      <c r="J19" s="473"/>
      <c r="K19" s="473">
        <v>6</v>
      </c>
      <c r="L19" s="473"/>
      <c r="M19" s="357">
        <f t="shared" si="1"/>
        <v>0.17142857142857143</v>
      </c>
      <c r="N19" s="358">
        <f t="shared" si="2"/>
        <v>24</v>
      </c>
      <c r="O19" s="357">
        <f t="shared" si="4"/>
        <v>1.2244897959183673E-2</v>
      </c>
      <c r="P19" s="358">
        <f t="shared" si="5"/>
        <v>10</v>
      </c>
      <c r="Q19" s="359">
        <f t="shared" si="3"/>
        <v>34</v>
      </c>
    </row>
    <row r="20" spans="1:21" x14ac:dyDescent="0.25">
      <c r="A20" s="354">
        <v>12</v>
      </c>
      <c r="B20" s="355" t="str">
        <f>IF('Tabela II'!B20="","",'Tabela II'!B20)</f>
        <v>Ivan Gudelj</v>
      </c>
      <c r="C20" s="355" t="s">
        <v>158</v>
      </c>
      <c r="D20" s="355" t="s">
        <v>214</v>
      </c>
      <c r="E20" s="473">
        <v>825</v>
      </c>
      <c r="F20" s="356">
        <f t="shared" si="0"/>
        <v>21</v>
      </c>
      <c r="G20" s="473"/>
      <c r="H20" s="473">
        <v>18</v>
      </c>
      <c r="I20" s="473">
        <v>2</v>
      </c>
      <c r="J20" s="473"/>
      <c r="K20" s="473">
        <v>1</v>
      </c>
      <c r="L20" s="473"/>
      <c r="M20" s="357">
        <f t="shared" si="1"/>
        <v>4.7619047619047616E-2</v>
      </c>
      <c r="N20" s="358">
        <f t="shared" si="2"/>
        <v>30</v>
      </c>
      <c r="O20" s="357">
        <f t="shared" si="4"/>
        <v>1.2121212121212121E-3</v>
      </c>
      <c r="P20" s="358">
        <f t="shared" si="5"/>
        <v>10</v>
      </c>
      <c r="Q20" s="359">
        <f t="shared" si="3"/>
        <v>40</v>
      </c>
    </row>
    <row r="21" spans="1:21" x14ac:dyDescent="0.25">
      <c r="A21" s="354">
        <v>13</v>
      </c>
      <c r="B21" s="355" t="str">
        <f>IF('Tabela II'!B21="","",'Tabela II'!B21)</f>
        <v>Amela Agić</v>
      </c>
      <c r="C21" s="355" t="s">
        <v>159</v>
      </c>
      <c r="D21" s="355" t="s">
        <v>215</v>
      </c>
      <c r="E21" s="473">
        <v>481</v>
      </c>
      <c r="F21" s="356">
        <f t="shared" si="0"/>
        <v>5</v>
      </c>
      <c r="G21" s="473"/>
      <c r="H21" s="473">
        <v>4</v>
      </c>
      <c r="I21" s="473"/>
      <c r="J21" s="473"/>
      <c r="K21" s="473">
        <v>1</v>
      </c>
      <c r="L21" s="473"/>
      <c r="M21" s="357" t="str">
        <f t="shared" si="1"/>
        <v/>
      </c>
      <c r="N21" s="358" t="str">
        <f t="shared" si="2"/>
        <v/>
      </c>
      <c r="O21" s="357" t="str">
        <f t="shared" si="4"/>
        <v/>
      </c>
      <c r="P21" s="358" t="str">
        <f t="shared" si="5"/>
        <v/>
      </c>
      <c r="Q21" s="359" t="str">
        <f t="shared" si="3"/>
        <v/>
      </c>
    </row>
    <row r="22" spans="1:21" x14ac:dyDescent="0.25">
      <c r="A22" s="354">
        <v>14</v>
      </c>
      <c r="B22" s="355" t="str">
        <f>IF('Tabela II'!B22="","",'Tabela II'!B22)</f>
        <v>Marin Kajić</v>
      </c>
      <c r="C22" s="355" t="s">
        <v>159</v>
      </c>
      <c r="D22" s="355" t="s">
        <v>215</v>
      </c>
      <c r="E22" s="473">
        <v>443</v>
      </c>
      <c r="F22" s="356">
        <f t="shared" si="0"/>
        <v>11</v>
      </c>
      <c r="G22" s="473"/>
      <c r="H22" s="473">
        <v>7</v>
      </c>
      <c r="I22" s="473">
        <v>1</v>
      </c>
      <c r="J22" s="473"/>
      <c r="K22" s="473">
        <v>3</v>
      </c>
      <c r="L22" s="473"/>
      <c r="M22" s="357" t="str">
        <f t="shared" si="1"/>
        <v/>
      </c>
      <c r="N22" s="358" t="str">
        <f t="shared" si="2"/>
        <v/>
      </c>
      <c r="O22" s="357" t="str">
        <f t="shared" si="4"/>
        <v/>
      </c>
      <c r="P22" s="358" t="str">
        <f t="shared" si="5"/>
        <v/>
      </c>
      <c r="Q22" s="359" t="str">
        <f t="shared" si="3"/>
        <v/>
      </c>
    </row>
    <row r="23" spans="1:21" x14ac:dyDescent="0.25">
      <c r="A23" s="354">
        <v>15</v>
      </c>
      <c r="B23" s="355" t="str">
        <f>IF('Tabela II'!B23="","",'Tabela II'!B23)</f>
        <v>Ivan Sokanović</v>
      </c>
      <c r="C23" s="355" t="s">
        <v>159</v>
      </c>
      <c r="D23" s="355" t="s">
        <v>215</v>
      </c>
      <c r="E23" s="473">
        <v>452</v>
      </c>
      <c r="F23" s="356">
        <f t="shared" si="0"/>
        <v>3</v>
      </c>
      <c r="G23" s="473"/>
      <c r="H23" s="473">
        <v>1</v>
      </c>
      <c r="I23" s="473">
        <v>1</v>
      </c>
      <c r="J23" s="473"/>
      <c r="K23" s="473">
        <v>1</v>
      </c>
      <c r="L23" s="473"/>
      <c r="M23" s="357" t="str">
        <f t="shared" si="1"/>
        <v/>
      </c>
      <c r="N23" s="358" t="str">
        <f t="shared" si="2"/>
        <v/>
      </c>
      <c r="O23" s="357" t="str">
        <f t="shared" si="4"/>
        <v/>
      </c>
      <c r="P23" s="358" t="str">
        <f t="shared" si="5"/>
        <v/>
      </c>
      <c r="Q23" s="359" t="str">
        <f t="shared" si="3"/>
        <v/>
      </c>
    </row>
    <row r="24" spans="1:21" x14ac:dyDescent="0.25">
      <c r="A24" s="354">
        <v>16</v>
      </c>
      <c r="B24" s="355" t="str">
        <f>IF('Tabela II'!B24="","",'Tabela II'!B24)</f>
        <v/>
      </c>
      <c r="C24" s="355"/>
      <c r="D24" s="355"/>
      <c r="E24" s="473"/>
      <c r="F24" s="356">
        <f t="shared" si="0"/>
        <v>0</v>
      </c>
      <c r="G24" s="473"/>
      <c r="H24" s="473"/>
      <c r="I24" s="473"/>
      <c r="J24" s="473"/>
      <c r="K24" s="473"/>
      <c r="L24" s="473"/>
      <c r="M24" s="357" t="str">
        <f t="shared" si="1"/>
        <v/>
      </c>
      <c r="N24" s="358" t="str">
        <f t="shared" si="2"/>
        <v/>
      </c>
      <c r="O24" s="357" t="str">
        <f t="shared" si="4"/>
        <v/>
      </c>
      <c r="P24" s="358" t="str">
        <f t="shared" si="5"/>
        <v/>
      </c>
      <c r="Q24" s="359" t="str">
        <f t="shared" si="3"/>
        <v/>
      </c>
    </row>
    <row r="25" spans="1:21" x14ac:dyDescent="0.25">
      <c r="A25" s="354">
        <v>17</v>
      </c>
      <c r="B25" s="355" t="str">
        <f>IF('Tabela II'!B25="","",'Tabela II'!B25)</f>
        <v/>
      </c>
      <c r="C25" s="355"/>
      <c r="D25" s="355"/>
      <c r="E25" s="473"/>
      <c r="F25" s="356">
        <f t="shared" si="0"/>
        <v>0</v>
      </c>
      <c r="G25" s="473"/>
      <c r="H25" s="473"/>
      <c r="I25" s="473"/>
      <c r="J25" s="473"/>
      <c r="K25" s="473"/>
      <c r="L25" s="473"/>
      <c r="M25" s="357" t="str">
        <f t="shared" si="1"/>
        <v/>
      </c>
      <c r="N25" s="358" t="str">
        <f t="shared" si="2"/>
        <v/>
      </c>
      <c r="O25" s="357" t="str">
        <f t="shared" si="4"/>
        <v/>
      </c>
      <c r="P25" s="358" t="str">
        <f t="shared" si="5"/>
        <v/>
      </c>
      <c r="Q25" s="359" t="str">
        <f t="shared" si="3"/>
        <v/>
      </c>
    </row>
    <row r="26" spans="1:21" x14ac:dyDescent="0.25">
      <c r="A26" s="354">
        <v>18</v>
      </c>
      <c r="B26" s="355" t="str">
        <f>IF('Tabela II'!B26="","",'Tabela II'!B26)</f>
        <v/>
      </c>
      <c r="C26" s="355"/>
      <c r="D26" s="355"/>
      <c r="E26" s="473"/>
      <c r="F26" s="356">
        <f t="shared" si="0"/>
        <v>0</v>
      </c>
      <c r="G26" s="473"/>
      <c r="H26" s="473"/>
      <c r="I26" s="473"/>
      <c r="J26" s="473"/>
      <c r="K26" s="473"/>
      <c r="L26" s="473"/>
      <c r="M26" s="357" t="str">
        <f t="shared" si="1"/>
        <v/>
      </c>
      <c r="N26" s="358" t="str">
        <f t="shared" si="2"/>
        <v/>
      </c>
      <c r="O26" s="357" t="str">
        <f t="shared" si="4"/>
        <v/>
      </c>
      <c r="P26" s="358" t="str">
        <f t="shared" si="5"/>
        <v/>
      </c>
      <c r="Q26" s="359" t="str">
        <f t="shared" si="3"/>
        <v/>
      </c>
    </row>
    <row r="27" spans="1:21" x14ac:dyDescent="0.25">
      <c r="A27" s="354">
        <v>19</v>
      </c>
      <c r="B27" s="355" t="str">
        <f>IF('Tabela II'!B27="","",'Tabela II'!B27)</f>
        <v/>
      </c>
      <c r="C27" s="355"/>
      <c r="D27" s="355"/>
      <c r="E27" s="473"/>
      <c r="F27" s="356">
        <f t="shared" si="0"/>
        <v>0</v>
      </c>
      <c r="G27" s="473"/>
      <c r="H27" s="473"/>
      <c r="I27" s="473"/>
      <c r="J27" s="473"/>
      <c r="K27" s="473"/>
      <c r="L27" s="473"/>
      <c r="M27" s="357" t="str">
        <f t="shared" si="1"/>
        <v/>
      </c>
      <c r="N27" s="358" t="str">
        <f t="shared" si="2"/>
        <v/>
      </c>
      <c r="O27" s="357" t="str">
        <f t="shared" si="4"/>
        <v/>
      </c>
      <c r="P27" s="358" t="str">
        <f t="shared" si="5"/>
        <v/>
      </c>
      <c r="Q27" s="359" t="str">
        <f t="shared" si="3"/>
        <v/>
      </c>
    </row>
    <row r="28" spans="1:21" x14ac:dyDescent="0.25">
      <c r="A28" s="354">
        <v>20</v>
      </c>
      <c r="B28" s="355" t="str">
        <f>IF('Tabela II'!B28="","",'Tabela II'!B28)</f>
        <v/>
      </c>
      <c r="C28" s="355"/>
      <c r="D28" s="355"/>
      <c r="E28" s="473"/>
      <c r="F28" s="356">
        <f t="shared" si="0"/>
        <v>0</v>
      </c>
      <c r="G28" s="473"/>
      <c r="H28" s="473"/>
      <c r="I28" s="473"/>
      <c r="J28" s="473"/>
      <c r="K28" s="473"/>
      <c r="L28" s="473"/>
      <c r="M28" s="357" t="str">
        <f t="shared" si="1"/>
        <v/>
      </c>
      <c r="N28" s="358" t="str">
        <f t="shared" si="2"/>
        <v/>
      </c>
      <c r="O28" s="357" t="str">
        <f t="shared" si="4"/>
        <v/>
      </c>
      <c r="P28" s="358" t="str">
        <f t="shared" si="5"/>
        <v/>
      </c>
      <c r="Q28" s="359" t="str">
        <f t="shared" si="3"/>
        <v/>
      </c>
    </row>
    <row r="29" spans="1:21" x14ac:dyDescent="0.25">
      <c r="A29" s="354">
        <v>21</v>
      </c>
      <c r="B29" s="355" t="str">
        <f>IF('Tabela II'!B29="","",'Tabela II'!B29)</f>
        <v/>
      </c>
      <c r="C29" s="355"/>
      <c r="D29" s="355"/>
      <c r="E29" s="473"/>
      <c r="F29" s="356">
        <f t="shared" si="0"/>
        <v>0</v>
      </c>
      <c r="G29" s="473"/>
      <c r="H29" s="473"/>
      <c r="I29" s="473"/>
      <c r="J29" s="473"/>
      <c r="K29" s="473"/>
      <c r="L29" s="473"/>
      <c r="M29" s="357" t="str">
        <f t="shared" si="1"/>
        <v/>
      </c>
      <c r="N29" s="358" t="str">
        <f t="shared" si="2"/>
        <v/>
      </c>
      <c r="O29" s="357" t="str">
        <f t="shared" si="4"/>
        <v/>
      </c>
      <c r="P29" s="358" t="str">
        <f t="shared" si="5"/>
        <v/>
      </c>
      <c r="Q29" s="359" t="str">
        <f t="shared" si="3"/>
        <v/>
      </c>
    </row>
    <row r="30" spans="1:21" x14ac:dyDescent="0.25">
      <c r="A30" s="354">
        <v>22</v>
      </c>
      <c r="B30" s="355" t="str">
        <f>IF('Tabela II'!B30="","",'Tabela II'!B30)</f>
        <v/>
      </c>
      <c r="C30" s="355"/>
      <c r="D30" s="355"/>
      <c r="E30" s="473"/>
      <c r="F30" s="356">
        <f t="shared" si="0"/>
        <v>0</v>
      </c>
      <c r="G30" s="473"/>
      <c r="H30" s="473"/>
      <c r="I30" s="473"/>
      <c r="J30" s="473"/>
      <c r="K30" s="473"/>
      <c r="L30" s="473"/>
      <c r="M30" s="357" t="str">
        <f t="shared" si="1"/>
        <v/>
      </c>
      <c r="N30" s="358" t="str">
        <f t="shared" si="2"/>
        <v/>
      </c>
      <c r="O30" s="357" t="str">
        <f t="shared" si="4"/>
        <v/>
      </c>
      <c r="P30" s="358" t="str">
        <f t="shared" si="5"/>
        <v/>
      </c>
      <c r="Q30" s="359" t="str">
        <f t="shared" si="3"/>
        <v/>
      </c>
    </row>
    <row r="31" spans="1:21" x14ac:dyDescent="0.25">
      <c r="A31" s="354">
        <v>23</v>
      </c>
      <c r="B31" s="355" t="str">
        <f>IF('Tabela II'!B31="","",'Tabela II'!B31)</f>
        <v/>
      </c>
      <c r="C31" s="355"/>
      <c r="D31" s="355"/>
      <c r="E31" s="473"/>
      <c r="F31" s="356">
        <f t="shared" si="0"/>
        <v>0</v>
      </c>
      <c r="G31" s="473"/>
      <c r="H31" s="473"/>
      <c r="I31" s="473"/>
      <c r="J31" s="473"/>
      <c r="K31" s="473"/>
      <c r="L31" s="473"/>
      <c r="M31" s="357" t="str">
        <f t="shared" si="1"/>
        <v/>
      </c>
      <c r="N31" s="358" t="str">
        <f t="shared" si="2"/>
        <v/>
      </c>
      <c r="O31" s="357" t="str">
        <f t="shared" si="4"/>
        <v/>
      </c>
      <c r="P31" s="358" t="str">
        <f t="shared" si="5"/>
        <v/>
      </c>
      <c r="Q31" s="359" t="str">
        <f t="shared" si="3"/>
        <v/>
      </c>
    </row>
    <row r="32" spans="1:21" x14ac:dyDescent="0.25">
      <c r="A32" s="354">
        <v>24</v>
      </c>
      <c r="B32" s="355" t="str">
        <f>IF('Tabela II'!B32="","",'Tabela II'!B32)</f>
        <v/>
      </c>
      <c r="C32" s="355"/>
      <c r="D32" s="355"/>
      <c r="E32" s="473"/>
      <c r="F32" s="356">
        <f t="shared" si="0"/>
        <v>0</v>
      </c>
      <c r="G32" s="473"/>
      <c r="H32" s="473"/>
      <c r="I32" s="473"/>
      <c r="J32" s="473"/>
      <c r="K32" s="473"/>
      <c r="L32" s="473"/>
      <c r="M32" s="357" t="str">
        <f t="shared" si="1"/>
        <v/>
      </c>
      <c r="N32" s="358" t="str">
        <f t="shared" si="2"/>
        <v/>
      </c>
      <c r="O32" s="357" t="str">
        <f t="shared" si="4"/>
        <v/>
      </c>
      <c r="P32" s="358" t="str">
        <f t="shared" si="5"/>
        <v/>
      </c>
      <c r="Q32" s="359" t="str">
        <f t="shared" si="3"/>
        <v/>
      </c>
    </row>
    <row r="33" spans="1:17" x14ac:dyDescent="0.25">
      <c r="A33" s="354">
        <v>25</v>
      </c>
      <c r="B33" s="355" t="str">
        <f>IF('Tabela II'!B33="","",'Tabela II'!B33)</f>
        <v/>
      </c>
      <c r="C33" s="355"/>
      <c r="D33" s="355"/>
      <c r="E33" s="473"/>
      <c r="F33" s="356">
        <f t="shared" si="0"/>
        <v>0</v>
      </c>
      <c r="G33" s="473"/>
      <c r="H33" s="473"/>
      <c r="I33" s="473"/>
      <c r="J33" s="473"/>
      <c r="K33" s="473"/>
      <c r="L33" s="473"/>
      <c r="M33" s="357" t="str">
        <f t="shared" si="1"/>
        <v/>
      </c>
      <c r="N33" s="358" t="str">
        <f t="shared" si="2"/>
        <v/>
      </c>
      <c r="O33" s="357" t="str">
        <f t="shared" si="4"/>
        <v/>
      </c>
      <c r="P33" s="358" t="str">
        <f t="shared" si="5"/>
        <v/>
      </c>
      <c r="Q33" s="359" t="str">
        <f t="shared" si="3"/>
        <v/>
      </c>
    </row>
    <row r="34" spans="1:17" x14ac:dyDescent="0.25">
      <c r="A34" s="354">
        <v>26</v>
      </c>
      <c r="B34" s="355" t="str">
        <f>IF('Tabela II'!B34="","",'Tabela II'!B34)</f>
        <v/>
      </c>
      <c r="C34" s="355"/>
      <c r="D34" s="355"/>
      <c r="E34" s="473"/>
      <c r="F34" s="356">
        <f t="shared" si="0"/>
        <v>0</v>
      </c>
      <c r="G34" s="473"/>
      <c r="H34" s="473"/>
      <c r="I34" s="473"/>
      <c r="J34" s="473"/>
      <c r="K34" s="473"/>
      <c r="L34" s="473"/>
      <c r="M34" s="357" t="str">
        <f t="shared" si="1"/>
        <v/>
      </c>
      <c r="N34" s="358" t="str">
        <f t="shared" si="2"/>
        <v/>
      </c>
      <c r="O34" s="357" t="str">
        <f t="shared" si="4"/>
        <v/>
      </c>
      <c r="P34" s="358" t="str">
        <f t="shared" si="5"/>
        <v/>
      </c>
      <c r="Q34" s="359" t="str">
        <f t="shared" si="3"/>
        <v/>
      </c>
    </row>
    <row r="35" spans="1:17" x14ac:dyDescent="0.25">
      <c r="A35" s="354">
        <v>27</v>
      </c>
      <c r="B35" s="355" t="str">
        <f>IF('Tabela II'!B35="","",'Tabela II'!B35)</f>
        <v/>
      </c>
      <c r="C35" s="355"/>
      <c r="D35" s="355"/>
      <c r="E35" s="473"/>
      <c r="F35" s="356">
        <f t="shared" si="0"/>
        <v>0</v>
      </c>
      <c r="G35" s="473"/>
      <c r="H35" s="473"/>
      <c r="I35" s="473"/>
      <c r="J35" s="473"/>
      <c r="K35" s="473"/>
      <c r="L35" s="473"/>
      <c r="M35" s="357" t="str">
        <f t="shared" si="1"/>
        <v/>
      </c>
      <c r="N35" s="358" t="str">
        <f t="shared" si="2"/>
        <v/>
      </c>
      <c r="O35" s="357" t="str">
        <f t="shared" si="4"/>
        <v/>
      </c>
      <c r="P35" s="358" t="str">
        <f t="shared" si="5"/>
        <v/>
      </c>
      <c r="Q35" s="359" t="str">
        <f t="shared" si="3"/>
        <v/>
      </c>
    </row>
    <row r="36" spans="1:17" x14ac:dyDescent="0.25">
      <c r="A36" s="354">
        <v>28</v>
      </c>
      <c r="B36" s="355" t="str">
        <f>IF('Tabela II'!B36="","",'Tabela II'!B36)</f>
        <v/>
      </c>
      <c r="C36" s="355"/>
      <c r="D36" s="355"/>
      <c r="E36" s="473"/>
      <c r="F36" s="356">
        <f t="shared" si="0"/>
        <v>0</v>
      </c>
      <c r="G36" s="473"/>
      <c r="H36" s="473"/>
      <c r="I36" s="473"/>
      <c r="J36" s="473"/>
      <c r="K36" s="473"/>
      <c r="L36" s="473"/>
      <c r="M36" s="357" t="str">
        <f t="shared" si="1"/>
        <v/>
      </c>
      <c r="N36" s="358" t="str">
        <f t="shared" si="2"/>
        <v/>
      </c>
      <c r="O36" s="357" t="str">
        <f t="shared" si="4"/>
        <v/>
      </c>
      <c r="P36" s="358" t="str">
        <f t="shared" si="5"/>
        <v/>
      </c>
      <c r="Q36" s="359" t="str">
        <f t="shared" si="3"/>
        <v/>
      </c>
    </row>
    <row r="37" spans="1:17" x14ac:dyDescent="0.25">
      <c r="A37" s="354">
        <v>29</v>
      </c>
      <c r="B37" s="355" t="str">
        <f>IF('Tabela II'!B37="","",'Tabela II'!B37)</f>
        <v/>
      </c>
      <c r="C37" s="355"/>
      <c r="D37" s="355"/>
      <c r="E37" s="473"/>
      <c r="F37" s="356">
        <f t="shared" si="0"/>
        <v>0</v>
      </c>
      <c r="G37" s="473"/>
      <c r="H37" s="473"/>
      <c r="I37" s="473"/>
      <c r="J37" s="473"/>
      <c r="K37" s="473"/>
      <c r="L37" s="473"/>
      <c r="M37" s="357" t="str">
        <f t="shared" si="1"/>
        <v/>
      </c>
      <c r="N37" s="358" t="str">
        <f t="shared" si="2"/>
        <v/>
      </c>
      <c r="O37" s="357" t="str">
        <f t="shared" si="4"/>
        <v/>
      </c>
      <c r="P37" s="358" t="str">
        <f t="shared" si="5"/>
        <v/>
      </c>
      <c r="Q37" s="359" t="str">
        <f t="shared" si="3"/>
        <v/>
      </c>
    </row>
    <row r="38" spans="1:17" x14ac:dyDescent="0.25">
      <c r="A38" s="354">
        <v>30</v>
      </c>
      <c r="B38" s="355" t="str">
        <f>IF('Tabela II'!B38="","",'Tabela II'!B38)</f>
        <v/>
      </c>
      <c r="C38" s="355"/>
      <c r="D38" s="355"/>
      <c r="E38" s="473"/>
      <c r="F38" s="356">
        <f t="shared" si="0"/>
        <v>0</v>
      </c>
      <c r="G38" s="473"/>
      <c r="H38" s="473"/>
      <c r="I38" s="473"/>
      <c r="J38" s="473"/>
      <c r="K38" s="473"/>
      <c r="L38" s="473"/>
      <c r="M38" s="357" t="str">
        <f t="shared" si="1"/>
        <v/>
      </c>
      <c r="N38" s="358" t="str">
        <f t="shared" si="2"/>
        <v/>
      </c>
      <c r="O38" s="357" t="str">
        <f t="shared" si="4"/>
        <v/>
      </c>
      <c r="P38" s="358" t="str">
        <f t="shared" si="5"/>
        <v/>
      </c>
      <c r="Q38" s="359" t="str">
        <f t="shared" si="3"/>
        <v/>
      </c>
    </row>
    <row r="39" spans="1:17" x14ac:dyDescent="0.25">
      <c r="A39" s="354">
        <v>31</v>
      </c>
      <c r="B39" s="355" t="str">
        <f>IF('Tabela II'!B39="","",'Tabela II'!B39)</f>
        <v/>
      </c>
      <c r="C39" s="355"/>
      <c r="D39" s="355"/>
      <c r="E39" s="473"/>
      <c r="F39" s="356">
        <f t="shared" si="0"/>
        <v>0</v>
      </c>
      <c r="G39" s="473"/>
      <c r="H39" s="473"/>
      <c r="I39" s="473"/>
      <c r="J39" s="473"/>
      <c r="K39" s="473"/>
      <c r="L39" s="473"/>
      <c r="M39" s="357" t="str">
        <f t="shared" si="1"/>
        <v/>
      </c>
      <c r="N39" s="358" t="str">
        <f t="shared" si="2"/>
        <v/>
      </c>
      <c r="O39" s="357" t="str">
        <f t="shared" si="4"/>
        <v/>
      </c>
      <c r="P39" s="358" t="str">
        <f t="shared" si="5"/>
        <v/>
      </c>
      <c r="Q39" s="359" t="str">
        <f t="shared" si="3"/>
        <v/>
      </c>
    </row>
    <row r="40" spans="1:17" x14ac:dyDescent="0.25">
      <c r="A40" s="354">
        <v>32</v>
      </c>
      <c r="B40" s="355" t="str">
        <f>IF('Tabela II'!B40="","",'Tabela II'!B40)</f>
        <v/>
      </c>
      <c r="C40" s="355"/>
      <c r="D40" s="355"/>
      <c r="E40" s="473"/>
      <c r="F40" s="356">
        <f t="shared" si="0"/>
        <v>0</v>
      </c>
      <c r="G40" s="473"/>
      <c r="H40" s="473"/>
      <c r="I40" s="473"/>
      <c r="J40" s="473"/>
      <c r="K40" s="473"/>
      <c r="L40" s="473"/>
      <c r="M40" s="357" t="str">
        <f t="shared" si="1"/>
        <v/>
      </c>
      <c r="N40" s="358" t="str">
        <f t="shared" si="2"/>
        <v/>
      </c>
      <c r="O40" s="357" t="str">
        <f t="shared" si="4"/>
        <v/>
      </c>
      <c r="P40" s="358" t="str">
        <f t="shared" si="5"/>
        <v/>
      </c>
      <c r="Q40" s="359" t="str">
        <f t="shared" si="3"/>
        <v/>
      </c>
    </row>
    <row r="41" spans="1:17" x14ac:dyDescent="0.25">
      <c r="A41" s="354">
        <v>33</v>
      </c>
      <c r="B41" s="355" t="str">
        <f>IF('Tabela II'!B41="","",'Tabela II'!B41)</f>
        <v/>
      </c>
      <c r="C41" s="355"/>
      <c r="D41" s="355"/>
      <c r="E41" s="473"/>
      <c r="F41" s="356">
        <f t="shared" si="0"/>
        <v>0</v>
      </c>
      <c r="G41" s="473"/>
      <c r="H41" s="473"/>
      <c r="I41" s="473"/>
      <c r="J41" s="473"/>
      <c r="K41" s="473"/>
      <c r="L41" s="473"/>
      <c r="M41" s="357" t="str">
        <f t="shared" si="1"/>
        <v/>
      </c>
      <c r="N41" s="358" t="str">
        <f t="shared" si="2"/>
        <v/>
      </c>
      <c r="O41" s="357" t="str">
        <f t="shared" si="4"/>
        <v/>
      </c>
      <c r="P41" s="358" t="str">
        <f t="shared" si="5"/>
        <v/>
      </c>
      <c r="Q41" s="359" t="str">
        <f t="shared" si="3"/>
        <v/>
      </c>
    </row>
    <row r="42" spans="1:17" x14ac:dyDescent="0.25">
      <c r="A42" s="354">
        <v>34</v>
      </c>
      <c r="B42" s="355" t="str">
        <f>IF('Tabela II'!B42="","",'Tabela II'!B42)</f>
        <v/>
      </c>
      <c r="C42" s="355"/>
      <c r="D42" s="355"/>
      <c r="E42" s="473"/>
      <c r="F42" s="356">
        <f t="shared" si="0"/>
        <v>0</v>
      </c>
      <c r="G42" s="473"/>
      <c r="H42" s="473"/>
      <c r="I42" s="473"/>
      <c r="J42" s="473"/>
      <c r="K42" s="473"/>
      <c r="L42" s="473"/>
      <c r="M42" s="357" t="str">
        <f t="shared" ref="M42:M73" si="6">IF(D42="","",IF(D42="Nije ocijenjen","",IF(D42="Ocijenjen",IF(F42&lt;10,"Član 17. stav 7. Kriterija",(K42+(L42/2))/(F42)))))</f>
        <v/>
      </c>
      <c r="N42" s="358" t="str">
        <f t="shared" ref="N42:N73" si="7">IF(D42="","",IF(D42="Nije ocijenjen","",IF(D42="Ocijenjen",IF(M42="Član 17. stav 7. Kriterija","",IF(M42&gt;0.4,0,IF(M42&gt;0.3,8,IF(M42&gt;0.2,16,IF(M42&gt;0.1,24,IF(M42&lt;=0.1,30,)))))))))</f>
        <v/>
      </c>
      <c r="O42" s="357" t="str">
        <f t="shared" si="4"/>
        <v/>
      </c>
      <c r="P42" s="358" t="str">
        <f t="shared" si="5"/>
        <v/>
      </c>
      <c r="Q42" s="359" t="str">
        <f t="shared" ref="Q42:Q73" si="8">IF(D42="","",IF(D42="Nije ocijenjen","",IF(D42="Ocijenjen",IF(M42="Član 17. stav 7. Kriterija",P42,N42+P42))))</f>
        <v/>
      </c>
    </row>
    <row r="43" spans="1:17" x14ac:dyDescent="0.25">
      <c r="A43" s="354">
        <v>35</v>
      </c>
      <c r="B43" s="355" t="str">
        <f>IF('Tabela II'!B43="","",'Tabela II'!B43)</f>
        <v/>
      </c>
      <c r="C43" s="355"/>
      <c r="D43" s="355"/>
      <c r="E43" s="473"/>
      <c r="F43" s="356">
        <f t="shared" si="0"/>
        <v>0</v>
      </c>
      <c r="G43" s="473"/>
      <c r="H43" s="473"/>
      <c r="I43" s="473"/>
      <c r="J43" s="473"/>
      <c r="K43" s="473"/>
      <c r="L43" s="473"/>
      <c r="M43" s="357" t="str">
        <f t="shared" si="6"/>
        <v/>
      </c>
      <c r="N43" s="358" t="str">
        <f t="shared" si="7"/>
        <v/>
      </c>
      <c r="O43" s="357" t="str">
        <f t="shared" si="4"/>
        <v/>
      </c>
      <c r="P43" s="358" t="str">
        <f t="shared" si="5"/>
        <v/>
      </c>
      <c r="Q43" s="359" t="str">
        <f t="shared" si="8"/>
        <v/>
      </c>
    </row>
    <row r="44" spans="1:17" x14ac:dyDescent="0.25">
      <c r="A44" s="354">
        <v>36</v>
      </c>
      <c r="B44" s="355" t="str">
        <f>IF('Tabela II'!B44="","",'Tabela II'!B44)</f>
        <v/>
      </c>
      <c r="C44" s="355"/>
      <c r="D44" s="355"/>
      <c r="E44" s="473"/>
      <c r="F44" s="356">
        <f t="shared" si="0"/>
        <v>0</v>
      </c>
      <c r="G44" s="473"/>
      <c r="H44" s="473"/>
      <c r="I44" s="473"/>
      <c r="J44" s="473"/>
      <c r="K44" s="473"/>
      <c r="L44" s="473"/>
      <c r="M44" s="357" t="str">
        <f t="shared" si="6"/>
        <v/>
      </c>
      <c r="N44" s="358" t="str">
        <f t="shared" si="7"/>
        <v/>
      </c>
      <c r="O44" s="357" t="str">
        <f t="shared" si="4"/>
        <v/>
      </c>
      <c r="P44" s="358" t="str">
        <f t="shared" si="5"/>
        <v/>
      </c>
      <c r="Q44" s="359" t="str">
        <f t="shared" si="8"/>
        <v/>
      </c>
    </row>
    <row r="45" spans="1:17" x14ac:dyDescent="0.25">
      <c r="A45" s="354">
        <v>37</v>
      </c>
      <c r="B45" s="355" t="str">
        <f>IF('Tabela II'!B45="","",'Tabela II'!B45)</f>
        <v/>
      </c>
      <c r="C45" s="355"/>
      <c r="D45" s="355"/>
      <c r="E45" s="473"/>
      <c r="F45" s="356">
        <f t="shared" si="0"/>
        <v>0</v>
      </c>
      <c r="G45" s="473"/>
      <c r="H45" s="473"/>
      <c r="I45" s="473"/>
      <c r="J45" s="473"/>
      <c r="K45" s="473"/>
      <c r="L45" s="473"/>
      <c r="M45" s="357" t="str">
        <f t="shared" si="6"/>
        <v/>
      </c>
      <c r="N45" s="358" t="str">
        <f t="shared" si="7"/>
        <v/>
      </c>
      <c r="O45" s="357" t="str">
        <f t="shared" si="4"/>
        <v/>
      </c>
      <c r="P45" s="358" t="str">
        <f t="shared" si="5"/>
        <v/>
      </c>
      <c r="Q45" s="359" t="str">
        <f t="shared" si="8"/>
        <v/>
      </c>
    </row>
    <row r="46" spans="1:17" x14ac:dyDescent="0.25">
      <c r="A46" s="354">
        <v>38</v>
      </c>
      <c r="B46" s="355" t="str">
        <f>IF('Tabela II'!B46="","",'Tabela II'!B46)</f>
        <v/>
      </c>
      <c r="C46" s="355"/>
      <c r="D46" s="355"/>
      <c r="E46" s="473"/>
      <c r="F46" s="356">
        <f t="shared" si="0"/>
        <v>0</v>
      </c>
      <c r="G46" s="473"/>
      <c r="H46" s="473"/>
      <c r="I46" s="473"/>
      <c r="J46" s="473"/>
      <c r="K46" s="473"/>
      <c r="L46" s="473"/>
      <c r="M46" s="357" t="str">
        <f t="shared" si="6"/>
        <v/>
      </c>
      <c r="N46" s="358" t="str">
        <f t="shared" si="7"/>
        <v/>
      </c>
      <c r="O46" s="357" t="str">
        <f t="shared" si="4"/>
        <v/>
      </c>
      <c r="P46" s="358" t="str">
        <f t="shared" si="5"/>
        <v/>
      </c>
      <c r="Q46" s="359" t="str">
        <f t="shared" si="8"/>
        <v/>
      </c>
    </row>
    <row r="47" spans="1:17" x14ac:dyDescent="0.25">
      <c r="A47" s="354">
        <v>39</v>
      </c>
      <c r="B47" s="355" t="str">
        <f>IF('Tabela II'!B47="","",'Tabela II'!B47)</f>
        <v/>
      </c>
      <c r="C47" s="355"/>
      <c r="D47" s="355"/>
      <c r="E47" s="473"/>
      <c r="F47" s="356">
        <f t="shared" si="0"/>
        <v>0</v>
      </c>
      <c r="G47" s="473"/>
      <c r="H47" s="473"/>
      <c r="I47" s="473"/>
      <c r="J47" s="473"/>
      <c r="K47" s="473"/>
      <c r="L47" s="473"/>
      <c r="M47" s="357" t="str">
        <f t="shared" si="6"/>
        <v/>
      </c>
      <c r="N47" s="358" t="str">
        <f t="shared" si="7"/>
        <v/>
      </c>
      <c r="O47" s="357" t="str">
        <f t="shared" si="4"/>
        <v/>
      </c>
      <c r="P47" s="358" t="str">
        <f t="shared" si="5"/>
        <v/>
      </c>
      <c r="Q47" s="359" t="str">
        <f t="shared" si="8"/>
        <v/>
      </c>
    </row>
    <row r="48" spans="1:17" x14ac:dyDescent="0.25">
      <c r="A48" s="354">
        <v>40</v>
      </c>
      <c r="B48" s="355" t="str">
        <f>IF('Tabela II'!B48="","",'Tabela II'!B48)</f>
        <v/>
      </c>
      <c r="C48" s="355"/>
      <c r="D48" s="355"/>
      <c r="E48" s="473"/>
      <c r="F48" s="356">
        <f t="shared" si="0"/>
        <v>0</v>
      </c>
      <c r="G48" s="473"/>
      <c r="H48" s="473"/>
      <c r="I48" s="473"/>
      <c r="J48" s="473"/>
      <c r="K48" s="473"/>
      <c r="L48" s="473"/>
      <c r="M48" s="357" t="str">
        <f t="shared" si="6"/>
        <v/>
      </c>
      <c r="N48" s="358" t="str">
        <f t="shared" si="7"/>
        <v/>
      </c>
      <c r="O48" s="357" t="str">
        <f t="shared" si="4"/>
        <v/>
      </c>
      <c r="P48" s="358" t="str">
        <f t="shared" si="5"/>
        <v/>
      </c>
      <c r="Q48" s="359" t="str">
        <f t="shared" si="8"/>
        <v/>
      </c>
    </row>
    <row r="49" spans="1:20" x14ac:dyDescent="0.25">
      <c r="A49" s="354">
        <v>41</v>
      </c>
      <c r="B49" s="355" t="str">
        <f>IF('Tabela II'!B49="","",'Tabela II'!B49)</f>
        <v/>
      </c>
      <c r="C49" s="355"/>
      <c r="D49" s="355"/>
      <c r="E49" s="473"/>
      <c r="F49" s="356">
        <f t="shared" si="0"/>
        <v>0</v>
      </c>
      <c r="G49" s="473"/>
      <c r="H49" s="473"/>
      <c r="I49" s="473"/>
      <c r="J49" s="473"/>
      <c r="K49" s="473"/>
      <c r="L49" s="473"/>
      <c r="M49" s="357" t="str">
        <f t="shared" si="6"/>
        <v/>
      </c>
      <c r="N49" s="358" t="str">
        <f t="shared" si="7"/>
        <v/>
      </c>
      <c r="O49" s="357" t="str">
        <f t="shared" si="4"/>
        <v/>
      </c>
      <c r="P49" s="358" t="str">
        <f t="shared" si="5"/>
        <v/>
      </c>
      <c r="Q49" s="359" t="str">
        <f t="shared" si="8"/>
        <v/>
      </c>
    </row>
    <row r="50" spans="1:20" x14ac:dyDescent="0.25">
      <c r="A50" s="354">
        <v>42</v>
      </c>
      <c r="B50" s="355" t="str">
        <f>IF('Tabela II'!B50="","",'Tabela II'!B50)</f>
        <v/>
      </c>
      <c r="C50" s="355"/>
      <c r="D50" s="355"/>
      <c r="E50" s="473"/>
      <c r="F50" s="356">
        <f t="shared" si="0"/>
        <v>0</v>
      </c>
      <c r="G50" s="473"/>
      <c r="H50" s="473"/>
      <c r="I50" s="473"/>
      <c r="J50" s="473"/>
      <c r="K50" s="473"/>
      <c r="L50" s="473"/>
      <c r="M50" s="357" t="str">
        <f t="shared" si="6"/>
        <v/>
      </c>
      <c r="N50" s="358" t="str">
        <f t="shared" si="7"/>
        <v/>
      </c>
      <c r="O50" s="357" t="str">
        <f t="shared" si="4"/>
        <v/>
      </c>
      <c r="P50" s="358" t="str">
        <f t="shared" si="5"/>
        <v/>
      </c>
      <c r="Q50" s="359" t="str">
        <f t="shared" si="8"/>
        <v/>
      </c>
    </row>
    <row r="51" spans="1:20" s="327" customFormat="1" x14ac:dyDescent="0.25">
      <c r="A51" s="354">
        <v>43</v>
      </c>
      <c r="B51" s="355" t="str">
        <f>IF('Tabela II'!B51="","",'Tabela II'!B51)</f>
        <v/>
      </c>
      <c r="C51" s="355"/>
      <c r="D51" s="355"/>
      <c r="E51" s="473"/>
      <c r="F51" s="356">
        <f t="shared" si="0"/>
        <v>0</v>
      </c>
      <c r="G51" s="473"/>
      <c r="H51" s="473"/>
      <c r="I51" s="473"/>
      <c r="J51" s="473"/>
      <c r="K51" s="473"/>
      <c r="L51" s="473"/>
      <c r="M51" s="357" t="str">
        <f t="shared" si="6"/>
        <v/>
      </c>
      <c r="N51" s="358" t="str">
        <f t="shared" si="7"/>
        <v/>
      </c>
      <c r="O51" s="357" t="str">
        <f t="shared" si="4"/>
        <v/>
      </c>
      <c r="P51" s="358" t="str">
        <f t="shared" si="5"/>
        <v/>
      </c>
      <c r="Q51" s="359" t="str">
        <f t="shared" si="8"/>
        <v/>
      </c>
      <c r="R51" s="219"/>
      <c r="S51" s="219"/>
      <c r="T51" s="219"/>
    </row>
    <row r="52" spans="1:20" s="327" customFormat="1" x14ac:dyDescent="0.25">
      <c r="A52" s="354">
        <v>44</v>
      </c>
      <c r="B52" s="355" t="str">
        <f>IF('Tabela II'!B52="","",'Tabela II'!B52)</f>
        <v/>
      </c>
      <c r="C52" s="355"/>
      <c r="D52" s="355"/>
      <c r="E52" s="473"/>
      <c r="F52" s="356">
        <f t="shared" si="0"/>
        <v>0</v>
      </c>
      <c r="G52" s="473"/>
      <c r="H52" s="473"/>
      <c r="I52" s="473"/>
      <c r="J52" s="473"/>
      <c r="K52" s="473"/>
      <c r="L52" s="473"/>
      <c r="M52" s="357" t="str">
        <f t="shared" si="6"/>
        <v/>
      </c>
      <c r="N52" s="358" t="str">
        <f t="shared" si="7"/>
        <v/>
      </c>
      <c r="O52" s="357" t="str">
        <f t="shared" si="4"/>
        <v/>
      </c>
      <c r="P52" s="358" t="str">
        <f t="shared" si="5"/>
        <v/>
      </c>
      <c r="Q52" s="359" t="str">
        <f t="shared" si="8"/>
        <v/>
      </c>
      <c r="R52" s="219"/>
      <c r="S52" s="219"/>
      <c r="T52" s="219"/>
    </row>
    <row r="53" spans="1:20" s="327" customFormat="1" x14ac:dyDescent="0.25">
      <c r="A53" s="354">
        <v>45</v>
      </c>
      <c r="B53" s="355" t="str">
        <f>IF('Tabela II'!B53="","",'Tabela II'!B53)</f>
        <v/>
      </c>
      <c r="C53" s="355"/>
      <c r="D53" s="355"/>
      <c r="E53" s="473"/>
      <c r="F53" s="356">
        <f t="shared" si="0"/>
        <v>0</v>
      </c>
      <c r="G53" s="473"/>
      <c r="H53" s="473"/>
      <c r="I53" s="473"/>
      <c r="J53" s="473"/>
      <c r="K53" s="473"/>
      <c r="L53" s="473"/>
      <c r="M53" s="357" t="str">
        <f t="shared" si="6"/>
        <v/>
      </c>
      <c r="N53" s="358" t="str">
        <f t="shared" si="7"/>
        <v/>
      </c>
      <c r="O53" s="357" t="str">
        <f t="shared" si="4"/>
        <v/>
      </c>
      <c r="P53" s="358" t="str">
        <f t="shared" si="5"/>
        <v/>
      </c>
      <c r="Q53" s="359" t="str">
        <f t="shared" si="8"/>
        <v/>
      </c>
      <c r="R53" s="219"/>
      <c r="S53" s="219"/>
      <c r="T53" s="219"/>
    </row>
    <row r="54" spans="1:20" s="327" customFormat="1" x14ac:dyDescent="0.25">
      <c r="A54" s="354">
        <v>46</v>
      </c>
      <c r="B54" s="355" t="str">
        <f>IF('Tabela II'!B54="","",'Tabela II'!B54)</f>
        <v/>
      </c>
      <c r="C54" s="355"/>
      <c r="D54" s="355"/>
      <c r="E54" s="473"/>
      <c r="F54" s="356">
        <f t="shared" si="0"/>
        <v>0</v>
      </c>
      <c r="G54" s="473"/>
      <c r="H54" s="473"/>
      <c r="I54" s="473"/>
      <c r="J54" s="473"/>
      <c r="K54" s="473"/>
      <c r="L54" s="473"/>
      <c r="M54" s="357" t="str">
        <f t="shared" si="6"/>
        <v/>
      </c>
      <c r="N54" s="358" t="str">
        <f t="shared" si="7"/>
        <v/>
      </c>
      <c r="O54" s="357" t="str">
        <f t="shared" si="4"/>
        <v/>
      </c>
      <c r="P54" s="358" t="str">
        <f t="shared" si="5"/>
        <v/>
      </c>
      <c r="Q54" s="359" t="str">
        <f t="shared" si="8"/>
        <v/>
      </c>
      <c r="R54" s="219"/>
      <c r="S54" s="219"/>
      <c r="T54" s="219"/>
    </row>
    <row r="55" spans="1:20" s="327" customFormat="1" x14ac:dyDescent="0.25">
      <c r="A55" s="354">
        <v>47</v>
      </c>
      <c r="B55" s="355" t="str">
        <f>IF('Tabela II'!B55="","",'Tabela II'!B55)</f>
        <v/>
      </c>
      <c r="C55" s="355"/>
      <c r="D55" s="355"/>
      <c r="E55" s="473"/>
      <c r="F55" s="356">
        <f t="shared" si="0"/>
        <v>0</v>
      </c>
      <c r="G55" s="473"/>
      <c r="H55" s="473"/>
      <c r="I55" s="473"/>
      <c r="J55" s="473"/>
      <c r="K55" s="473"/>
      <c r="L55" s="473"/>
      <c r="M55" s="357" t="str">
        <f t="shared" si="6"/>
        <v/>
      </c>
      <c r="N55" s="358" t="str">
        <f t="shared" si="7"/>
        <v/>
      </c>
      <c r="O55" s="357" t="str">
        <f t="shared" si="4"/>
        <v/>
      </c>
      <c r="P55" s="358" t="str">
        <f t="shared" si="5"/>
        <v/>
      </c>
      <c r="Q55" s="359" t="str">
        <f t="shared" si="8"/>
        <v/>
      </c>
      <c r="R55" s="219"/>
      <c r="S55" s="219"/>
      <c r="T55" s="219"/>
    </row>
    <row r="56" spans="1:20" s="327" customFormat="1" x14ac:dyDescent="0.25">
      <c r="A56" s="354">
        <v>48</v>
      </c>
      <c r="B56" s="355" t="str">
        <f>IF('Tabela II'!B56="","",'Tabela II'!B56)</f>
        <v/>
      </c>
      <c r="C56" s="355"/>
      <c r="D56" s="355"/>
      <c r="E56" s="473"/>
      <c r="F56" s="356">
        <f t="shared" si="0"/>
        <v>0</v>
      </c>
      <c r="G56" s="473"/>
      <c r="H56" s="473"/>
      <c r="I56" s="473"/>
      <c r="J56" s="473"/>
      <c r="K56" s="473"/>
      <c r="L56" s="473"/>
      <c r="M56" s="357" t="str">
        <f t="shared" si="6"/>
        <v/>
      </c>
      <c r="N56" s="358" t="str">
        <f t="shared" si="7"/>
        <v/>
      </c>
      <c r="O56" s="357" t="str">
        <f t="shared" si="4"/>
        <v/>
      </c>
      <c r="P56" s="358" t="str">
        <f t="shared" si="5"/>
        <v/>
      </c>
      <c r="Q56" s="359" t="str">
        <f t="shared" si="8"/>
        <v/>
      </c>
      <c r="R56" s="219"/>
      <c r="S56" s="219"/>
      <c r="T56" s="219"/>
    </row>
    <row r="57" spans="1:20" s="327" customFormat="1" x14ac:dyDescent="0.25">
      <c r="A57" s="354">
        <v>49</v>
      </c>
      <c r="B57" s="355" t="str">
        <f>IF('Tabela II'!B57="","",'Tabela II'!B57)</f>
        <v/>
      </c>
      <c r="C57" s="355"/>
      <c r="D57" s="355"/>
      <c r="E57" s="473"/>
      <c r="F57" s="356">
        <f t="shared" si="0"/>
        <v>0</v>
      </c>
      <c r="G57" s="473"/>
      <c r="H57" s="473"/>
      <c r="I57" s="473"/>
      <c r="J57" s="473"/>
      <c r="K57" s="473"/>
      <c r="L57" s="473"/>
      <c r="M57" s="357" t="str">
        <f t="shared" si="6"/>
        <v/>
      </c>
      <c r="N57" s="358" t="str">
        <f t="shared" si="7"/>
        <v/>
      </c>
      <c r="O57" s="357" t="str">
        <f t="shared" si="4"/>
        <v/>
      </c>
      <c r="P57" s="358" t="str">
        <f t="shared" si="5"/>
        <v/>
      </c>
      <c r="Q57" s="359" t="str">
        <f t="shared" si="8"/>
        <v/>
      </c>
      <c r="R57" s="219"/>
      <c r="S57" s="219"/>
      <c r="T57" s="219"/>
    </row>
    <row r="58" spans="1:20" x14ac:dyDescent="0.25">
      <c r="A58" s="354">
        <v>50</v>
      </c>
      <c r="B58" s="355" t="str">
        <f>IF('Tabela II'!B58="","",'Tabela II'!B58)</f>
        <v/>
      </c>
      <c r="C58" s="355"/>
      <c r="D58" s="355"/>
      <c r="E58" s="473"/>
      <c r="F58" s="356">
        <f t="shared" si="0"/>
        <v>0</v>
      </c>
      <c r="G58" s="473"/>
      <c r="H58" s="473"/>
      <c r="I58" s="473"/>
      <c r="J58" s="473"/>
      <c r="K58" s="473"/>
      <c r="L58" s="473"/>
      <c r="M58" s="357" t="str">
        <f t="shared" si="6"/>
        <v/>
      </c>
      <c r="N58" s="358" t="str">
        <f t="shared" si="7"/>
        <v/>
      </c>
      <c r="O58" s="357" t="str">
        <f t="shared" si="4"/>
        <v/>
      </c>
      <c r="P58" s="358" t="str">
        <f t="shared" si="5"/>
        <v/>
      </c>
      <c r="Q58" s="359" t="str">
        <f t="shared" si="8"/>
        <v/>
      </c>
    </row>
    <row r="59" spans="1:20" x14ac:dyDescent="0.25">
      <c r="A59" s="354">
        <v>51</v>
      </c>
      <c r="B59" s="355" t="str">
        <f>IF('Tabela II'!B59="","",'Tabela II'!B59)</f>
        <v/>
      </c>
      <c r="C59" s="355"/>
      <c r="D59" s="355"/>
      <c r="E59" s="473"/>
      <c r="F59" s="356">
        <f t="shared" si="0"/>
        <v>0</v>
      </c>
      <c r="G59" s="473"/>
      <c r="H59" s="473"/>
      <c r="I59" s="473"/>
      <c r="J59" s="473"/>
      <c r="K59" s="473"/>
      <c r="L59" s="473"/>
      <c r="M59" s="357" t="str">
        <f t="shared" si="6"/>
        <v/>
      </c>
      <c r="N59" s="358" t="str">
        <f t="shared" si="7"/>
        <v/>
      </c>
      <c r="O59" s="357" t="str">
        <f t="shared" si="4"/>
        <v/>
      </c>
      <c r="P59" s="358" t="str">
        <f t="shared" si="5"/>
        <v/>
      </c>
      <c r="Q59" s="359" t="str">
        <f t="shared" si="8"/>
        <v/>
      </c>
    </row>
    <row r="60" spans="1:20" x14ac:dyDescent="0.25">
      <c r="A60" s="354">
        <v>52</v>
      </c>
      <c r="B60" s="355" t="str">
        <f>IF('Tabela II'!B60="","",'Tabela II'!B60)</f>
        <v/>
      </c>
      <c r="C60" s="355"/>
      <c r="D60" s="355"/>
      <c r="E60" s="473"/>
      <c r="F60" s="356">
        <f t="shared" si="0"/>
        <v>0</v>
      </c>
      <c r="G60" s="473"/>
      <c r="H60" s="473"/>
      <c r="I60" s="473"/>
      <c r="J60" s="473"/>
      <c r="K60" s="473"/>
      <c r="L60" s="473"/>
      <c r="M60" s="357" t="str">
        <f t="shared" si="6"/>
        <v/>
      </c>
      <c r="N60" s="358" t="str">
        <f t="shared" si="7"/>
        <v/>
      </c>
      <c r="O60" s="357" t="str">
        <f t="shared" si="4"/>
        <v/>
      </c>
      <c r="P60" s="358" t="str">
        <f t="shared" si="5"/>
        <v/>
      </c>
      <c r="Q60" s="359" t="str">
        <f t="shared" si="8"/>
        <v/>
      </c>
    </row>
    <row r="61" spans="1:20" x14ac:dyDescent="0.25">
      <c r="A61" s="354">
        <v>53</v>
      </c>
      <c r="B61" s="355" t="str">
        <f>IF('Tabela II'!B61="","",'Tabela II'!B61)</f>
        <v/>
      </c>
      <c r="C61" s="355"/>
      <c r="D61" s="355"/>
      <c r="E61" s="473"/>
      <c r="F61" s="356">
        <f t="shared" si="0"/>
        <v>0</v>
      </c>
      <c r="G61" s="473"/>
      <c r="H61" s="473"/>
      <c r="I61" s="473"/>
      <c r="J61" s="473"/>
      <c r="K61" s="473"/>
      <c r="L61" s="473"/>
      <c r="M61" s="357" t="str">
        <f t="shared" si="6"/>
        <v/>
      </c>
      <c r="N61" s="358" t="str">
        <f t="shared" si="7"/>
        <v/>
      </c>
      <c r="O61" s="357" t="str">
        <f t="shared" si="4"/>
        <v/>
      </c>
      <c r="P61" s="358" t="str">
        <f t="shared" si="5"/>
        <v/>
      </c>
      <c r="Q61" s="359" t="str">
        <f t="shared" si="8"/>
        <v/>
      </c>
    </row>
    <row r="62" spans="1:20" s="327" customFormat="1" x14ac:dyDescent="0.25">
      <c r="A62" s="354">
        <v>54</v>
      </c>
      <c r="B62" s="355" t="str">
        <f>IF('Tabela II'!B62="","",'Tabela II'!B62)</f>
        <v/>
      </c>
      <c r="C62" s="355"/>
      <c r="D62" s="355"/>
      <c r="E62" s="473"/>
      <c r="F62" s="356">
        <f t="shared" si="0"/>
        <v>0</v>
      </c>
      <c r="G62" s="473"/>
      <c r="H62" s="473"/>
      <c r="I62" s="473"/>
      <c r="J62" s="473"/>
      <c r="K62" s="473"/>
      <c r="L62" s="473"/>
      <c r="M62" s="357" t="str">
        <f t="shared" si="6"/>
        <v/>
      </c>
      <c r="N62" s="358" t="str">
        <f t="shared" si="7"/>
        <v/>
      </c>
      <c r="O62" s="357" t="str">
        <f t="shared" si="4"/>
        <v/>
      </c>
      <c r="P62" s="358" t="str">
        <f t="shared" si="5"/>
        <v/>
      </c>
      <c r="Q62" s="359" t="str">
        <f t="shared" si="8"/>
        <v/>
      </c>
      <c r="R62" s="219"/>
      <c r="S62" s="219"/>
      <c r="T62" s="219"/>
    </row>
    <row r="63" spans="1:20" s="327" customFormat="1" x14ac:dyDescent="0.25">
      <c r="A63" s="354">
        <v>55</v>
      </c>
      <c r="B63" s="355" t="str">
        <f>IF('Tabela II'!B63="","",'Tabela II'!B63)</f>
        <v/>
      </c>
      <c r="C63" s="355"/>
      <c r="D63" s="355"/>
      <c r="E63" s="473"/>
      <c r="F63" s="356">
        <f t="shared" si="0"/>
        <v>0</v>
      </c>
      <c r="G63" s="473"/>
      <c r="H63" s="473"/>
      <c r="I63" s="473"/>
      <c r="J63" s="473"/>
      <c r="K63" s="473"/>
      <c r="L63" s="473"/>
      <c r="M63" s="357" t="str">
        <f t="shared" si="6"/>
        <v/>
      </c>
      <c r="N63" s="358" t="str">
        <f t="shared" si="7"/>
        <v/>
      </c>
      <c r="O63" s="357" t="str">
        <f t="shared" si="4"/>
        <v/>
      </c>
      <c r="P63" s="358" t="str">
        <f t="shared" si="5"/>
        <v/>
      </c>
      <c r="Q63" s="359" t="str">
        <f t="shared" si="8"/>
        <v/>
      </c>
      <c r="R63" s="219"/>
      <c r="S63" s="219"/>
      <c r="T63" s="219"/>
    </row>
    <row r="64" spans="1:20" s="327" customFormat="1" x14ac:dyDescent="0.25">
      <c r="A64" s="354">
        <v>56</v>
      </c>
      <c r="B64" s="355" t="str">
        <f>IF('Tabela II'!B64="","",'Tabela II'!B64)</f>
        <v/>
      </c>
      <c r="C64" s="355"/>
      <c r="D64" s="355"/>
      <c r="E64" s="473"/>
      <c r="F64" s="356">
        <f t="shared" si="0"/>
        <v>0</v>
      </c>
      <c r="G64" s="473"/>
      <c r="H64" s="473"/>
      <c r="I64" s="473"/>
      <c r="J64" s="473"/>
      <c r="K64" s="473"/>
      <c r="L64" s="473"/>
      <c r="M64" s="357" t="str">
        <f t="shared" si="6"/>
        <v/>
      </c>
      <c r="N64" s="358" t="str">
        <f t="shared" si="7"/>
        <v/>
      </c>
      <c r="O64" s="357" t="str">
        <f t="shared" si="4"/>
        <v/>
      </c>
      <c r="P64" s="358" t="str">
        <f t="shared" si="5"/>
        <v/>
      </c>
      <c r="Q64" s="359" t="str">
        <f t="shared" si="8"/>
        <v/>
      </c>
      <c r="R64" s="219"/>
      <c r="S64" s="219"/>
      <c r="T64" s="219"/>
    </row>
    <row r="65" spans="1:20" s="327" customFormat="1" x14ac:dyDescent="0.25">
      <c r="A65" s="354">
        <v>57</v>
      </c>
      <c r="B65" s="355" t="str">
        <f>IF('Tabela II'!B65="","",'Tabela II'!B65)</f>
        <v/>
      </c>
      <c r="C65" s="355"/>
      <c r="D65" s="355"/>
      <c r="E65" s="473"/>
      <c r="F65" s="356">
        <f t="shared" si="0"/>
        <v>0</v>
      </c>
      <c r="G65" s="473"/>
      <c r="H65" s="473"/>
      <c r="I65" s="473"/>
      <c r="J65" s="473"/>
      <c r="K65" s="473"/>
      <c r="L65" s="473"/>
      <c r="M65" s="357" t="str">
        <f t="shared" si="6"/>
        <v/>
      </c>
      <c r="N65" s="358" t="str">
        <f t="shared" si="7"/>
        <v/>
      </c>
      <c r="O65" s="357" t="str">
        <f t="shared" si="4"/>
        <v/>
      </c>
      <c r="P65" s="358" t="str">
        <f t="shared" si="5"/>
        <v/>
      </c>
      <c r="Q65" s="359" t="str">
        <f t="shared" si="8"/>
        <v/>
      </c>
      <c r="R65" s="219"/>
      <c r="S65" s="219"/>
      <c r="T65" s="219"/>
    </row>
    <row r="66" spans="1:20" s="327" customFormat="1" x14ac:dyDescent="0.25">
      <c r="A66" s="354">
        <v>58</v>
      </c>
      <c r="B66" s="355" t="str">
        <f>IF('Tabela II'!B66="","",'Tabela II'!B66)</f>
        <v/>
      </c>
      <c r="C66" s="355"/>
      <c r="D66" s="355"/>
      <c r="E66" s="473"/>
      <c r="F66" s="356">
        <f t="shared" si="0"/>
        <v>0</v>
      </c>
      <c r="G66" s="473"/>
      <c r="H66" s="473"/>
      <c r="I66" s="473"/>
      <c r="J66" s="473"/>
      <c r="K66" s="473"/>
      <c r="L66" s="473"/>
      <c r="M66" s="357" t="str">
        <f t="shared" si="6"/>
        <v/>
      </c>
      <c r="N66" s="358" t="str">
        <f t="shared" si="7"/>
        <v/>
      </c>
      <c r="O66" s="357" t="str">
        <f t="shared" si="4"/>
        <v/>
      </c>
      <c r="P66" s="358" t="str">
        <f t="shared" si="5"/>
        <v/>
      </c>
      <c r="Q66" s="359" t="str">
        <f t="shared" si="8"/>
        <v/>
      </c>
      <c r="R66" s="219"/>
      <c r="S66" s="219"/>
      <c r="T66" s="219"/>
    </row>
    <row r="67" spans="1:20" s="327" customFormat="1" x14ac:dyDescent="0.25">
      <c r="A67" s="354">
        <v>59</v>
      </c>
      <c r="B67" s="355" t="str">
        <f>IF('Tabela II'!B67="","",'Tabela II'!B67)</f>
        <v/>
      </c>
      <c r="C67" s="355"/>
      <c r="D67" s="355"/>
      <c r="E67" s="473"/>
      <c r="F67" s="356">
        <f t="shared" si="0"/>
        <v>0</v>
      </c>
      <c r="G67" s="473"/>
      <c r="H67" s="473"/>
      <c r="I67" s="473"/>
      <c r="J67" s="473"/>
      <c r="K67" s="473"/>
      <c r="L67" s="473"/>
      <c r="M67" s="357" t="str">
        <f t="shared" si="6"/>
        <v/>
      </c>
      <c r="N67" s="358" t="str">
        <f t="shared" si="7"/>
        <v/>
      </c>
      <c r="O67" s="357" t="str">
        <f t="shared" si="4"/>
        <v/>
      </c>
      <c r="P67" s="358" t="str">
        <f t="shared" si="5"/>
        <v/>
      </c>
      <c r="Q67" s="359" t="str">
        <f t="shared" si="8"/>
        <v/>
      </c>
      <c r="R67" s="219"/>
      <c r="S67" s="219"/>
      <c r="T67" s="219"/>
    </row>
    <row r="68" spans="1:20" s="327" customFormat="1" x14ac:dyDescent="0.25">
      <c r="A68" s="354">
        <v>60</v>
      </c>
      <c r="B68" s="355" t="str">
        <f>IF('Tabela II'!B68="","",'Tabela II'!B68)</f>
        <v/>
      </c>
      <c r="C68" s="355"/>
      <c r="D68" s="355"/>
      <c r="E68" s="473"/>
      <c r="F68" s="356">
        <f t="shared" si="0"/>
        <v>0</v>
      </c>
      <c r="G68" s="473"/>
      <c r="H68" s="473"/>
      <c r="I68" s="473"/>
      <c r="J68" s="473"/>
      <c r="K68" s="473"/>
      <c r="L68" s="473"/>
      <c r="M68" s="357" t="str">
        <f t="shared" si="6"/>
        <v/>
      </c>
      <c r="N68" s="358" t="str">
        <f t="shared" si="7"/>
        <v/>
      </c>
      <c r="O68" s="357" t="str">
        <f t="shared" si="4"/>
        <v/>
      </c>
      <c r="P68" s="358" t="str">
        <f t="shared" si="5"/>
        <v/>
      </c>
      <c r="Q68" s="359" t="str">
        <f t="shared" si="8"/>
        <v/>
      </c>
      <c r="R68" s="219"/>
      <c r="S68" s="219"/>
      <c r="T68" s="219"/>
    </row>
    <row r="69" spans="1:20" s="327" customFormat="1" x14ac:dyDescent="0.25">
      <c r="A69" s="354">
        <v>61</v>
      </c>
      <c r="B69" s="355"/>
      <c r="C69" s="355"/>
      <c r="D69" s="355"/>
      <c r="E69" s="473"/>
      <c r="F69" s="356">
        <f t="shared" si="0"/>
        <v>0</v>
      </c>
      <c r="G69" s="473"/>
      <c r="H69" s="473"/>
      <c r="I69" s="473"/>
      <c r="J69" s="473"/>
      <c r="K69" s="473"/>
      <c r="L69" s="473"/>
      <c r="M69" s="357" t="str">
        <f t="shared" si="6"/>
        <v/>
      </c>
      <c r="N69" s="358" t="str">
        <f t="shared" si="7"/>
        <v/>
      </c>
      <c r="O69" s="357" t="str">
        <f t="shared" si="4"/>
        <v/>
      </c>
      <c r="P69" s="358" t="str">
        <f t="shared" si="5"/>
        <v/>
      </c>
      <c r="Q69" s="359" t="str">
        <f t="shared" si="8"/>
        <v/>
      </c>
      <c r="R69" s="219"/>
      <c r="S69" s="219"/>
      <c r="T69" s="219"/>
    </row>
    <row r="70" spans="1:20" s="327" customFormat="1" x14ac:dyDescent="0.25">
      <c r="A70" s="354">
        <v>62</v>
      </c>
      <c r="B70" s="355"/>
      <c r="C70" s="355"/>
      <c r="D70" s="355"/>
      <c r="E70" s="473"/>
      <c r="F70" s="356">
        <f t="shared" si="0"/>
        <v>0</v>
      </c>
      <c r="G70" s="473"/>
      <c r="H70" s="473"/>
      <c r="I70" s="473"/>
      <c r="J70" s="473"/>
      <c r="K70" s="473"/>
      <c r="L70" s="473"/>
      <c r="M70" s="357" t="str">
        <f t="shared" si="6"/>
        <v/>
      </c>
      <c r="N70" s="358" t="str">
        <f t="shared" si="7"/>
        <v/>
      </c>
      <c r="O70" s="357" t="str">
        <f t="shared" si="4"/>
        <v/>
      </c>
      <c r="P70" s="358" t="str">
        <f t="shared" si="5"/>
        <v/>
      </c>
      <c r="Q70" s="359" t="str">
        <f t="shared" si="8"/>
        <v/>
      </c>
      <c r="R70" s="219"/>
      <c r="S70" s="219"/>
      <c r="T70" s="219"/>
    </row>
    <row r="71" spans="1:20" s="327" customFormat="1" x14ac:dyDescent="0.25">
      <c r="A71" s="354">
        <v>63</v>
      </c>
      <c r="B71" s="355"/>
      <c r="C71" s="355"/>
      <c r="D71" s="355"/>
      <c r="E71" s="473"/>
      <c r="F71" s="356">
        <f t="shared" si="0"/>
        <v>0</v>
      </c>
      <c r="G71" s="473"/>
      <c r="H71" s="473"/>
      <c r="I71" s="473"/>
      <c r="J71" s="473"/>
      <c r="K71" s="473"/>
      <c r="L71" s="473"/>
      <c r="M71" s="357" t="str">
        <f t="shared" si="6"/>
        <v/>
      </c>
      <c r="N71" s="358" t="str">
        <f t="shared" si="7"/>
        <v/>
      </c>
      <c r="O71" s="357" t="str">
        <f t="shared" si="4"/>
        <v/>
      </c>
      <c r="P71" s="358" t="str">
        <f t="shared" si="5"/>
        <v/>
      </c>
      <c r="Q71" s="359" t="str">
        <f t="shared" si="8"/>
        <v/>
      </c>
      <c r="R71" s="219"/>
      <c r="S71" s="219"/>
      <c r="T71" s="219"/>
    </row>
    <row r="72" spans="1:20" s="327" customFormat="1" x14ac:dyDescent="0.25">
      <c r="A72" s="354">
        <v>64</v>
      </c>
      <c r="B72" s="355"/>
      <c r="C72" s="355"/>
      <c r="D72" s="355"/>
      <c r="E72" s="473"/>
      <c r="F72" s="356">
        <f t="shared" si="0"/>
        <v>0</v>
      </c>
      <c r="G72" s="473"/>
      <c r="H72" s="473"/>
      <c r="I72" s="473"/>
      <c r="J72" s="473"/>
      <c r="K72" s="473"/>
      <c r="L72" s="473"/>
      <c r="M72" s="357" t="str">
        <f t="shared" si="6"/>
        <v/>
      </c>
      <c r="N72" s="358" t="str">
        <f t="shared" si="7"/>
        <v/>
      </c>
      <c r="O72" s="357" t="str">
        <f t="shared" si="4"/>
        <v/>
      </c>
      <c r="P72" s="358" t="str">
        <f t="shared" si="5"/>
        <v/>
      </c>
      <c r="Q72" s="359" t="str">
        <f t="shared" si="8"/>
        <v/>
      </c>
      <c r="R72" s="219"/>
      <c r="S72" s="219"/>
      <c r="T72" s="219"/>
    </row>
    <row r="73" spans="1:20" s="327" customFormat="1" ht="15.75" thickBot="1" x14ac:dyDescent="0.3">
      <c r="A73" s="360">
        <v>65</v>
      </c>
      <c r="B73" s="361"/>
      <c r="C73" s="361"/>
      <c r="D73" s="361"/>
      <c r="E73" s="474"/>
      <c r="F73" s="362">
        <f t="shared" si="0"/>
        <v>0</v>
      </c>
      <c r="G73" s="474"/>
      <c r="H73" s="474"/>
      <c r="I73" s="474"/>
      <c r="J73" s="474"/>
      <c r="K73" s="474"/>
      <c r="L73" s="474"/>
      <c r="M73" s="363" t="str">
        <f t="shared" si="6"/>
        <v/>
      </c>
      <c r="N73" s="364" t="str">
        <f t="shared" si="7"/>
        <v/>
      </c>
      <c r="O73" s="363" t="str">
        <f t="shared" si="4"/>
        <v/>
      </c>
      <c r="P73" s="364" t="str">
        <f t="shared" si="5"/>
        <v/>
      </c>
      <c r="Q73" s="365" t="str">
        <f t="shared" si="8"/>
        <v/>
      </c>
      <c r="R73" s="219"/>
      <c r="S73" s="219"/>
      <c r="T73" s="219"/>
    </row>
    <row r="74" spans="1:20" s="327" customFormat="1" ht="15.75" thickBot="1" x14ac:dyDescent="0.3">
      <c r="A74" s="219"/>
      <c r="B74" s="238"/>
      <c r="C74" s="219"/>
      <c r="D74" s="219"/>
      <c r="E74" s="475"/>
      <c r="F74" s="475"/>
      <c r="G74" s="475"/>
      <c r="H74" s="475"/>
      <c r="I74" s="475"/>
      <c r="J74" s="475"/>
      <c r="K74" s="475"/>
      <c r="L74" s="475"/>
      <c r="N74" s="219"/>
      <c r="P74" s="219"/>
      <c r="Q74" s="330"/>
      <c r="R74" s="219"/>
      <c r="S74" s="219"/>
      <c r="T74" s="219"/>
    </row>
    <row r="75" spans="1:20" s="411" customFormat="1" ht="15.75" thickBot="1" x14ac:dyDescent="0.3">
      <c r="A75" s="804" t="s">
        <v>216</v>
      </c>
      <c r="B75" s="805"/>
      <c r="C75" s="805"/>
      <c r="D75" s="409"/>
      <c r="E75" s="476">
        <f>SUM(E9:E73)</f>
        <v>8199</v>
      </c>
      <c r="F75" s="483">
        <f t="shared" ref="F75:L75" si="9">SUM(F9:F73)</f>
        <v>371</v>
      </c>
      <c r="G75" s="483">
        <f t="shared" si="9"/>
        <v>0</v>
      </c>
      <c r="H75" s="483">
        <f t="shared" si="9"/>
        <v>297</v>
      </c>
      <c r="I75" s="483">
        <f t="shared" si="9"/>
        <v>26</v>
      </c>
      <c r="J75" s="483">
        <f t="shared" si="9"/>
        <v>0</v>
      </c>
      <c r="K75" s="483">
        <f>SUM(K9:K73)</f>
        <v>46</v>
      </c>
      <c r="L75" s="483">
        <f t="shared" si="9"/>
        <v>2</v>
      </c>
      <c r="M75" s="806">
        <f>IF(F75=0,"",0.75*((F75-K75-(L75/2))/F75)+0.25*((E75-J75-K75-(L75/2))/E75))</f>
        <v>0.90355342131329541</v>
      </c>
      <c r="N75" s="807"/>
      <c r="O75" s="807"/>
      <c r="P75" s="807"/>
      <c r="Q75" s="808"/>
      <c r="R75" s="410"/>
      <c r="S75" s="410"/>
      <c r="T75" s="410"/>
    </row>
    <row r="76" spans="1:20" s="327" customFormat="1" x14ac:dyDescent="0.25">
      <c r="A76" s="366"/>
      <c r="B76" s="640"/>
      <c r="C76" s="366"/>
      <c r="D76" s="366"/>
      <c r="E76" s="477"/>
      <c r="F76" s="475"/>
      <c r="G76" s="475"/>
      <c r="H76" s="475"/>
      <c r="I76" s="475"/>
      <c r="J76" s="475"/>
      <c r="K76" s="475"/>
      <c r="L76" s="475"/>
      <c r="N76" s="219"/>
      <c r="P76" s="219"/>
      <c r="Q76" s="330"/>
      <c r="R76" s="219"/>
      <c r="S76" s="219"/>
      <c r="T76" s="219"/>
    </row>
    <row r="77" spans="1:20" s="327" customFormat="1" x14ac:dyDescent="0.25">
      <c r="A77" s="366"/>
      <c r="B77" s="640"/>
      <c r="C77" s="366"/>
      <c r="D77" s="366"/>
      <c r="E77" s="477"/>
      <c r="F77" s="475"/>
      <c r="G77" s="475"/>
      <c r="H77" s="475"/>
      <c r="I77" s="475"/>
      <c r="J77" s="475"/>
      <c r="K77" s="475"/>
      <c r="L77" s="475"/>
      <c r="N77" s="219"/>
      <c r="P77" s="219"/>
      <c r="Q77" s="330"/>
      <c r="R77" s="219"/>
      <c r="S77" s="219"/>
      <c r="T77" s="219"/>
    </row>
    <row r="78" spans="1:20" s="327" customFormat="1" x14ac:dyDescent="0.25">
      <c r="A78" s="366"/>
      <c r="B78" s="640"/>
      <c r="C78" s="366"/>
      <c r="D78" s="366"/>
      <c r="E78" s="477"/>
      <c r="F78" s="475"/>
      <c r="G78" s="475"/>
      <c r="H78" s="475"/>
      <c r="I78" s="475"/>
      <c r="J78" s="475"/>
      <c r="K78" s="475"/>
      <c r="L78" s="475"/>
      <c r="N78" s="219"/>
      <c r="P78" s="219"/>
      <c r="Q78" s="330"/>
      <c r="R78" s="219"/>
      <c r="S78" s="219"/>
      <c r="T78" s="219"/>
    </row>
    <row r="79" spans="1:20" s="327" customFormat="1" x14ac:dyDescent="0.25">
      <c r="A79" s="634" t="s">
        <v>263</v>
      </c>
      <c r="B79" s="640"/>
      <c r="C79" s="366"/>
      <c r="D79" s="366"/>
      <c r="E79" s="477"/>
      <c r="F79" s="475"/>
      <c r="G79" s="475"/>
      <c r="H79" s="475"/>
      <c r="I79" s="475"/>
      <c r="J79" s="475"/>
      <c r="K79" s="475"/>
      <c r="L79" s="475"/>
      <c r="N79" s="219"/>
      <c r="P79" s="219"/>
      <c r="Q79" s="330"/>
      <c r="R79" s="219"/>
      <c r="S79" s="219"/>
      <c r="T79" s="219"/>
    </row>
    <row r="80" spans="1:20" s="327" customFormat="1" ht="3.75" customHeight="1" x14ac:dyDescent="0.25">
      <c r="A80" s="427"/>
      <c r="B80" s="640"/>
      <c r="C80" s="366"/>
      <c r="D80" s="366"/>
      <c r="E80" s="477"/>
      <c r="F80" s="475"/>
      <c r="G80" s="475"/>
      <c r="H80" s="475"/>
      <c r="I80" s="475"/>
      <c r="J80" s="475"/>
      <c r="K80" s="475"/>
      <c r="L80" s="475"/>
      <c r="N80" s="219"/>
      <c r="P80" s="219"/>
      <c r="Q80" s="330"/>
      <c r="R80" s="219"/>
      <c r="S80" s="219"/>
      <c r="T80" s="219"/>
    </row>
    <row r="81" spans="1:20" s="429" customFormat="1" x14ac:dyDescent="0.25">
      <c r="A81" s="821" t="s">
        <v>245</v>
      </c>
      <c r="B81" s="822"/>
      <c r="C81" s="823"/>
      <c r="D81" s="442"/>
      <c r="E81" s="443"/>
      <c r="F81" s="443"/>
      <c r="G81" s="486"/>
      <c r="H81" s="486"/>
      <c r="I81" s="486"/>
      <c r="J81" s="486"/>
      <c r="K81" s="486"/>
      <c r="L81" s="443"/>
      <c r="M81" s="445"/>
      <c r="N81" s="445"/>
      <c r="O81" s="445"/>
      <c r="P81" s="444"/>
      <c r="Q81" s="444"/>
      <c r="R81" s="428"/>
      <c r="S81" s="428"/>
      <c r="T81" s="428"/>
    </row>
    <row r="82" spans="1:20" s="327" customFormat="1" x14ac:dyDescent="0.25">
      <c r="A82" s="430">
        <v>1</v>
      </c>
      <c r="B82" s="355" t="s">
        <v>150</v>
      </c>
      <c r="C82" s="438" t="s">
        <v>169</v>
      </c>
      <c r="D82" s="355"/>
      <c r="E82" s="473"/>
      <c r="F82" s="356">
        <f>SUM(H82:L82)</f>
        <v>0</v>
      </c>
      <c r="G82" s="473"/>
      <c r="H82" s="473"/>
      <c r="I82" s="473"/>
      <c r="J82" s="473"/>
      <c r="K82" s="473"/>
      <c r="L82" s="473"/>
      <c r="M82" s="357"/>
      <c r="N82" s="358"/>
      <c r="O82" s="357"/>
      <c r="P82" s="358"/>
      <c r="Q82" s="431"/>
      <c r="R82" s="219"/>
      <c r="S82" s="219"/>
      <c r="T82" s="219"/>
    </row>
    <row r="83" spans="1:20" s="429" customFormat="1" x14ac:dyDescent="0.25">
      <c r="A83" s="821" t="s">
        <v>246</v>
      </c>
      <c r="B83" s="822"/>
      <c r="C83" s="823"/>
      <c r="D83" s="446"/>
      <c r="E83" s="447"/>
      <c r="F83" s="447"/>
      <c r="G83" s="447"/>
      <c r="H83" s="447"/>
      <c r="I83" s="447"/>
      <c r="J83" s="447"/>
      <c r="K83" s="447"/>
      <c r="L83" s="447"/>
      <c r="M83" s="448"/>
      <c r="N83" s="449"/>
      <c r="O83" s="448"/>
      <c r="P83" s="449"/>
      <c r="Q83" s="458"/>
      <c r="R83" s="428"/>
      <c r="S83" s="428"/>
      <c r="T83" s="428"/>
    </row>
    <row r="84" spans="1:20" s="327" customFormat="1" x14ac:dyDescent="0.25">
      <c r="A84" s="436">
        <f>+A82</f>
        <v>1</v>
      </c>
      <c r="B84" s="437" t="str">
        <f>+B82</f>
        <v>Ime i prezime</v>
      </c>
      <c r="C84" s="355"/>
      <c r="D84" s="355"/>
      <c r="E84" s="473"/>
      <c r="F84" s="356">
        <f t="shared" ref="F84" si="10">SUM(H84:L84)</f>
        <v>0</v>
      </c>
      <c r="G84" s="473"/>
      <c r="H84" s="473"/>
      <c r="I84" s="473"/>
      <c r="J84" s="473"/>
      <c r="K84" s="473"/>
      <c r="L84" s="473"/>
      <c r="M84" s="433"/>
      <c r="N84" s="434"/>
      <c r="O84" s="433"/>
      <c r="P84" s="434"/>
      <c r="Q84" s="435"/>
      <c r="R84" s="219"/>
      <c r="S84" s="219"/>
      <c r="T84" s="219"/>
    </row>
    <row r="85" spans="1:20" s="327" customFormat="1" ht="15.75" thickBot="1" x14ac:dyDescent="0.3">
      <c r="A85" s="432" t="s">
        <v>247</v>
      </c>
      <c r="B85" s="640"/>
      <c r="C85" s="366"/>
      <c r="D85" s="366"/>
      <c r="E85" s="477"/>
      <c r="F85" s="475"/>
      <c r="G85" s="475"/>
      <c r="H85" s="475"/>
      <c r="I85" s="475"/>
      <c r="J85" s="475"/>
      <c r="K85" s="475"/>
      <c r="L85" s="475"/>
      <c r="N85" s="219"/>
      <c r="P85" s="219"/>
      <c r="Q85" s="330"/>
      <c r="R85" s="219"/>
      <c r="S85" s="219"/>
      <c r="T85" s="219"/>
    </row>
    <row r="86" spans="1:20" s="457" customFormat="1" ht="15.75" thickBot="1" x14ac:dyDescent="0.3">
      <c r="A86" s="450">
        <f>+A82</f>
        <v>1</v>
      </c>
      <c r="B86" s="451" t="str">
        <f>+B82</f>
        <v>Ime i prezime</v>
      </c>
      <c r="C86" s="452" t="s">
        <v>169</v>
      </c>
      <c r="D86" s="453"/>
      <c r="E86" s="478">
        <f>+E82+E84</f>
        <v>0</v>
      </c>
      <c r="F86" s="454">
        <f>SUM(H86:L86)</f>
        <v>0</v>
      </c>
      <c r="G86" s="478">
        <f t="shared" ref="G86:L86" si="11">+G82+G84</f>
        <v>0</v>
      </c>
      <c r="H86" s="478">
        <f t="shared" si="11"/>
        <v>0</v>
      </c>
      <c r="I86" s="478">
        <f t="shared" si="11"/>
        <v>0</v>
      </c>
      <c r="J86" s="478">
        <f t="shared" si="11"/>
        <v>0</v>
      </c>
      <c r="K86" s="478">
        <f t="shared" si="11"/>
        <v>0</v>
      </c>
      <c r="L86" s="478">
        <f t="shared" si="11"/>
        <v>0</v>
      </c>
      <c r="M86" s="455" t="str">
        <f>IF(D86="","",IF(D86="Nije ocijenjen ili Ne treba raditi na predmetima","",IF(D86="Ocijenjen",IF(F86&lt;10,"Član 20. stav 7. Kriterija",(K86+(L86/2))/(F86)))))</f>
        <v/>
      </c>
      <c r="N86" s="456" t="str">
        <f>IF(D86="","",IF(D86="Nije ocijenjen ili Ne treba raditi na predmetima","",IF(D86="Ocijenjen",IF(M86="Član 20. stav 7. Kriterija","",IF(M86&gt;0.4,0,IF(M86&gt;0.3,4,IF(M86&gt;0.2,8,IF(M86&gt;0.1,12,IF(M86&lt;=0.1,15,)))))))))</f>
        <v/>
      </c>
      <c r="O86" s="455" t="str">
        <f>IF(D86="","",IF(D86="Nije ocijenjen ili Ne treba raditi na predmetima","",IF(D86="Ocijenjen",IF(E86=0,"",((K86+J86+(L86/2))/(E86))))))</f>
        <v/>
      </c>
      <c r="P86" s="456" t="str">
        <f>IF(D86="","",IF(D86="Nije ocijenjen ili Ne treba raditi na predmetima","",IF(D86="Ocijenjen",IF(O86&gt;0.2,0,IF(O86&gt;0.15,1,IF(O86&gt;0.1,2,IF(O86&gt;0.06,3,IF(O86&gt;0.03,4,IF(O86&lt;=0.03,5,)))))))))</f>
        <v/>
      </c>
      <c r="Q86" s="440" t="str">
        <f>IF(D86="","",IF(D86="Nije ocijenjen ili Ne treba raditi na predmetima","",IF(D86="Ocijenjen",IF(M86="Član 20. stav 7. Kriterija",P86,N86+P86))))</f>
        <v/>
      </c>
      <c r="R86" s="330"/>
      <c r="S86" s="330"/>
      <c r="T86" s="330"/>
    </row>
    <row r="87" spans="1:20" s="327" customFormat="1" x14ac:dyDescent="0.25">
      <c r="A87" s="366"/>
      <c r="B87" s="640"/>
      <c r="C87" s="366"/>
      <c r="D87" s="366"/>
      <c r="E87" s="477"/>
      <c r="F87" s="475"/>
      <c r="G87" s="475"/>
      <c r="H87" s="475"/>
      <c r="I87" s="475"/>
      <c r="J87" s="475"/>
      <c r="K87" s="475"/>
      <c r="L87" s="475"/>
      <c r="N87" s="219"/>
      <c r="P87" s="219"/>
      <c r="Q87" s="330"/>
      <c r="R87" s="219"/>
      <c r="S87" s="219"/>
      <c r="T87" s="219"/>
    </row>
    <row r="88" spans="1:20" s="327" customFormat="1" x14ac:dyDescent="0.25">
      <c r="A88" s="821" t="s">
        <v>245</v>
      </c>
      <c r="B88" s="822"/>
      <c r="C88" s="823"/>
      <c r="D88" s="442"/>
      <c r="E88" s="443"/>
      <c r="F88" s="443"/>
      <c r="G88" s="486"/>
      <c r="H88" s="486"/>
      <c r="I88" s="486"/>
      <c r="J88" s="486"/>
      <c r="K88" s="486"/>
      <c r="L88" s="443"/>
      <c r="M88" s="445"/>
      <c r="N88" s="445"/>
      <c r="O88" s="445"/>
      <c r="P88" s="444"/>
      <c r="Q88" s="444"/>
      <c r="R88" s="219"/>
      <c r="S88" s="219"/>
      <c r="T88" s="219"/>
    </row>
    <row r="89" spans="1:20" s="327" customFormat="1" x14ac:dyDescent="0.25">
      <c r="A89" s="439">
        <v>2</v>
      </c>
      <c r="B89" s="355" t="s">
        <v>150</v>
      </c>
      <c r="C89" s="355"/>
      <c r="D89" s="355"/>
      <c r="E89" s="473"/>
      <c r="F89" s="356">
        <f t="shared" ref="F89" si="12">SUM(H89:L89)</f>
        <v>0</v>
      </c>
      <c r="G89" s="473"/>
      <c r="H89" s="473"/>
      <c r="I89" s="473"/>
      <c r="J89" s="473"/>
      <c r="K89" s="473"/>
      <c r="L89" s="473"/>
      <c r="M89" s="433"/>
      <c r="N89" s="434"/>
      <c r="O89" s="433"/>
      <c r="P89" s="434"/>
      <c r="Q89" s="435"/>
      <c r="R89" s="219"/>
      <c r="S89" s="219"/>
      <c r="T89" s="219"/>
    </row>
    <row r="90" spans="1:20" s="327" customFormat="1" x14ac:dyDescent="0.25">
      <c r="A90" s="821" t="s">
        <v>246</v>
      </c>
      <c r="B90" s="822"/>
      <c r="C90" s="823"/>
      <c r="D90" s="446"/>
      <c r="E90" s="447"/>
      <c r="F90" s="447"/>
      <c r="G90" s="447"/>
      <c r="H90" s="447"/>
      <c r="I90" s="447"/>
      <c r="J90" s="447"/>
      <c r="K90" s="447"/>
      <c r="L90" s="447"/>
      <c r="M90" s="448"/>
      <c r="N90" s="449"/>
      <c r="O90" s="448"/>
      <c r="P90" s="449"/>
      <c r="Q90" s="458"/>
      <c r="R90" s="219"/>
      <c r="S90" s="219"/>
      <c r="T90" s="219"/>
    </row>
    <row r="91" spans="1:20" s="327" customFormat="1" x14ac:dyDescent="0.25">
      <c r="A91" s="436">
        <f>+A89</f>
        <v>2</v>
      </c>
      <c r="B91" s="437" t="str">
        <f>+B89</f>
        <v>Ime i prezime</v>
      </c>
      <c r="C91" s="355"/>
      <c r="D91" s="355"/>
      <c r="E91" s="473"/>
      <c r="F91" s="356">
        <f t="shared" ref="F91" si="13">SUM(H91:L91)</f>
        <v>0</v>
      </c>
      <c r="G91" s="473"/>
      <c r="H91" s="473"/>
      <c r="I91" s="473"/>
      <c r="J91" s="473"/>
      <c r="K91" s="473"/>
      <c r="L91" s="473"/>
      <c r="M91" s="433"/>
      <c r="N91" s="434"/>
      <c r="O91" s="433"/>
      <c r="P91" s="434"/>
      <c r="Q91" s="435"/>
      <c r="R91" s="219"/>
      <c r="S91" s="219"/>
      <c r="T91" s="219"/>
    </row>
    <row r="92" spans="1:20" s="327" customFormat="1" ht="15.75" thickBot="1" x14ac:dyDescent="0.3">
      <c r="A92" s="432" t="s">
        <v>247</v>
      </c>
      <c r="B92" s="640"/>
      <c r="C92" s="366"/>
      <c r="D92" s="366"/>
      <c r="E92" s="477"/>
      <c r="F92" s="475"/>
      <c r="G92" s="475"/>
      <c r="H92" s="475"/>
      <c r="I92" s="475"/>
      <c r="J92" s="475"/>
      <c r="K92" s="475"/>
      <c r="L92" s="475"/>
      <c r="N92" s="219"/>
      <c r="P92" s="219"/>
      <c r="Q92" s="330"/>
      <c r="R92" s="219"/>
      <c r="S92" s="219"/>
      <c r="T92" s="219"/>
    </row>
    <row r="93" spans="1:20" s="457" customFormat="1" ht="15.75" thickBot="1" x14ac:dyDescent="0.3">
      <c r="A93" s="450">
        <f>+A89</f>
        <v>2</v>
      </c>
      <c r="B93" s="451" t="str">
        <f>+B89</f>
        <v>Ime i prezime</v>
      </c>
      <c r="C93" s="684"/>
      <c r="D93" s="453"/>
      <c r="E93" s="478">
        <f>+E89+E91</f>
        <v>0</v>
      </c>
      <c r="F93" s="454">
        <f t="shared" ref="F93" si="14">SUM(H93:L93)</f>
        <v>0</v>
      </c>
      <c r="G93" s="478">
        <f t="shared" ref="G93:L93" si="15">+G89+G91</f>
        <v>0</v>
      </c>
      <c r="H93" s="478">
        <f t="shared" si="15"/>
        <v>0</v>
      </c>
      <c r="I93" s="478">
        <f t="shared" si="15"/>
        <v>0</v>
      </c>
      <c r="J93" s="478">
        <f t="shared" si="15"/>
        <v>0</v>
      </c>
      <c r="K93" s="478">
        <f t="shared" si="15"/>
        <v>0</v>
      </c>
      <c r="L93" s="478">
        <f t="shared" si="15"/>
        <v>0</v>
      </c>
      <c r="M93" s="455" t="str">
        <f>IF(D93="","",IF(D93="Nije ocijenjen","",IF(D93="Ocijenjen",IF(F93&lt;10,"Član 17. stav 7. Kriterija",(K93+(L93/2))/(F93)))))</f>
        <v/>
      </c>
      <c r="N93" s="456" t="str">
        <f>IF(D93="","",IF(D93="Nije ocijenjen","",IF(D93="Ocijenjen",IF(M93="Član 17. stav 7. Kriterija","",IF(M93&gt;0.4,0,IF(M93&gt;0.3,8,IF(M93&gt;0.2,16,IF(M93&gt;0.1,24,IF(M93&lt;=0.1,30,)))))))))</f>
        <v/>
      </c>
      <c r="O93" s="455" t="str">
        <f t="shared" ref="O93" si="16">IF(D93="","",IF(D93="Nije ocijenjen","",IF(D93="Ocijenjen",IF(E93=0,"",((K93+J93+(L93/2))/(E93))))))</f>
        <v/>
      </c>
      <c r="P93" s="456" t="str">
        <f t="shared" ref="P93" si="17">IF(D93="","",IF(D93="Nije ocijenjen","",IF(D93="Ocijenjen",IF(O93&gt;0.2,0,IF(O93&gt;0.15,2,IF(O93&gt;0.1,4,IF(O93&gt;0.06,6,IF(O93&gt;0.03,8,IF(O93&lt;=0.03,10,)))))))))</f>
        <v/>
      </c>
      <c r="Q93" s="440" t="str">
        <f>IF(D93="","",IF(D93="Nije ocijenjen","",IF(D93="Ocijenjen",IF(M93="Član 17. stav 7. Kriterija",P93,N93+P93))))</f>
        <v/>
      </c>
      <c r="R93" s="330"/>
      <c r="S93" s="330"/>
      <c r="T93" s="330"/>
    </row>
    <row r="94" spans="1:20" s="327" customFormat="1" x14ac:dyDescent="0.25">
      <c r="A94" s="366"/>
      <c r="B94" s="640"/>
      <c r="C94" s="366"/>
      <c r="D94" s="366"/>
      <c r="E94" s="477"/>
      <c r="F94" s="475"/>
      <c r="G94" s="475"/>
      <c r="H94" s="475"/>
      <c r="I94" s="475"/>
      <c r="J94" s="475"/>
      <c r="K94" s="475"/>
      <c r="L94" s="475"/>
      <c r="N94" s="219"/>
      <c r="P94" s="219"/>
      <c r="Q94" s="330"/>
      <c r="R94" s="219"/>
      <c r="S94" s="219"/>
      <c r="T94" s="219"/>
    </row>
    <row r="95" spans="1:20" s="327" customFormat="1" x14ac:dyDescent="0.25">
      <c r="A95" s="821" t="s">
        <v>245</v>
      </c>
      <c r="B95" s="822"/>
      <c r="C95" s="823"/>
      <c r="D95" s="442"/>
      <c r="E95" s="443"/>
      <c r="F95" s="443"/>
      <c r="G95" s="486"/>
      <c r="H95" s="486"/>
      <c r="I95" s="486"/>
      <c r="J95" s="486"/>
      <c r="K95" s="486"/>
      <c r="L95" s="443"/>
      <c r="M95" s="445"/>
      <c r="N95" s="445"/>
      <c r="O95" s="445"/>
      <c r="P95" s="444"/>
      <c r="Q95" s="444"/>
      <c r="R95" s="219"/>
      <c r="S95" s="219"/>
      <c r="T95" s="219"/>
    </row>
    <row r="96" spans="1:20" s="327" customFormat="1" x14ac:dyDescent="0.25">
      <c r="A96" s="439">
        <v>3</v>
      </c>
      <c r="B96" s="355" t="s">
        <v>150</v>
      </c>
      <c r="C96" s="355"/>
      <c r="D96" s="355"/>
      <c r="E96" s="473"/>
      <c r="F96" s="356">
        <f t="shared" ref="F96" si="18">SUM(H96:L96)</f>
        <v>0</v>
      </c>
      <c r="G96" s="473"/>
      <c r="H96" s="473"/>
      <c r="I96" s="473"/>
      <c r="J96" s="473"/>
      <c r="K96" s="473"/>
      <c r="L96" s="473"/>
      <c r="M96" s="433"/>
      <c r="N96" s="434"/>
      <c r="O96" s="433"/>
      <c r="P96" s="434"/>
      <c r="Q96" s="435"/>
      <c r="R96" s="219"/>
      <c r="S96" s="219"/>
      <c r="T96" s="219"/>
    </row>
    <row r="97" spans="1:20" s="327" customFormat="1" x14ac:dyDescent="0.25">
      <c r="A97" s="821" t="s">
        <v>246</v>
      </c>
      <c r="B97" s="822"/>
      <c r="C97" s="823"/>
      <c r="D97" s="446"/>
      <c r="E97" s="447"/>
      <c r="F97" s="447"/>
      <c r="G97" s="447"/>
      <c r="H97" s="447"/>
      <c r="I97" s="447"/>
      <c r="J97" s="447"/>
      <c r="K97" s="447"/>
      <c r="L97" s="447"/>
      <c r="M97" s="448"/>
      <c r="N97" s="449"/>
      <c r="O97" s="448"/>
      <c r="P97" s="449"/>
      <c r="Q97" s="458"/>
      <c r="R97" s="219"/>
      <c r="S97" s="219"/>
      <c r="T97" s="219"/>
    </row>
    <row r="98" spans="1:20" s="327" customFormat="1" x14ac:dyDescent="0.25">
      <c r="A98" s="436">
        <f>+A96</f>
        <v>3</v>
      </c>
      <c r="B98" s="437" t="str">
        <f>+B96</f>
        <v>Ime i prezime</v>
      </c>
      <c r="C98" s="355"/>
      <c r="D98" s="355"/>
      <c r="E98" s="473"/>
      <c r="F98" s="356">
        <f t="shared" ref="F98" si="19">SUM(H98:L98)</f>
        <v>0</v>
      </c>
      <c r="G98" s="473"/>
      <c r="H98" s="473"/>
      <c r="I98" s="473"/>
      <c r="J98" s="473"/>
      <c r="K98" s="473"/>
      <c r="L98" s="473"/>
      <c r="M98" s="433"/>
      <c r="N98" s="434"/>
      <c r="O98" s="433"/>
      <c r="P98" s="434"/>
      <c r="Q98" s="435"/>
      <c r="R98" s="219"/>
      <c r="S98" s="219"/>
      <c r="T98" s="219"/>
    </row>
    <row r="99" spans="1:20" s="327" customFormat="1" ht="15.75" thickBot="1" x14ac:dyDescent="0.3">
      <c r="A99" s="432" t="s">
        <v>247</v>
      </c>
      <c r="B99" s="640"/>
      <c r="C99" s="366"/>
      <c r="D99" s="366"/>
      <c r="E99" s="477"/>
      <c r="F99" s="475"/>
      <c r="G99" s="475"/>
      <c r="H99" s="475"/>
      <c r="I99" s="475"/>
      <c r="J99" s="475"/>
      <c r="K99" s="475"/>
      <c r="L99" s="475"/>
      <c r="N99" s="219"/>
      <c r="P99" s="219"/>
      <c r="Q99" s="330"/>
      <c r="R99" s="219"/>
      <c r="S99" s="219"/>
      <c r="T99" s="219"/>
    </row>
    <row r="100" spans="1:20" s="457" customFormat="1" ht="15.75" thickBot="1" x14ac:dyDescent="0.3">
      <c r="A100" s="450">
        <f>+A96</f>
        <v>3</v>
      </c>
      <c r="B100" s="451" t="str">
        <f>+B96</f>
        <v>Ime i prezime</v>
      </c>
      <c r="C100" s="684"/>
      <c r="D100" s="453"/>
      <c r="E100" s="478">
        <f>+E96+E98</f>
        <v>0</v>
      </c>
      <c r="F100" s="454">
        <f t="shared" ref="F100" si="20">SUM(H100:L100)</f>
        <v>0</v>
      </c>
      <c r="G100" s="478">
        <f t="shared" ref="G100:L100" si="21">+G96+G98</f>
        <v>0</v>
      </c>
      <c r="H100" s="478">
        <f t="shared" si="21"/>
        <v>0</v>
      </c>
      <c r="I100" s="478">
        <f t="shared" si="21"/>
        <v>0</v>
      </c>
      <c r="J100" s="478">
        <f t="shared" si="21"/>
        <v>0</v>
      </c>
      <c r="K100" s="478">
        <f t="shared" si="21"/>
        <v>0</v>
      </c>
      <c r="L100" s="478">
        <f t="shared" si="21"/>
        <v>0</v>
      </c>
      <c r="M100" s="455" t="str">
        <f>IF(D100="","",IF(D100="Nije ocijenjen","",IF(D100="Ocijenjen",IF(F100&lt;10,"Član 17. stav 7. Kriterija",(K100+(L100/2))/(F100)))))</f>
        <v/>
      </c>
      <c r="N100" s="456" t="str">
        <f>IF(D100="","",IF(D100="Nije ocijenjen","",IF(D100="Ocijenjen",IF(M100="Član 17. stav 7. Kriterija","",IF(M100&gt;0.4,0,IF(M100&gt;0.3,8,IF(M100&gt;0.2,16,IF(M100&gt;0.1,24,IF(M100&lt;=0.1,30,)))))))))</f>
        <v/>
      </c>
      <c r="O100" s="455" t="str">
        <f t="shared" ref="O100" si="22">IF(D100="","",IF(D100="Nije ocijenjen","",IF(D100="Ocijenjen",IF(E100=0,"",((K100+J100+(L100/2))/(E100))))))</f>
        <v/>
      </c>
      <c r="P100" s="456" t="str">
        <f t="shared" ref="P100" si="23">IF(D100="","",IF(D100="Nije ocijenjen","",IF(D100="Ocijenjen",IF(O100&gt;0.2,0,IF(O100&gt;0.15,2,IF(O100&gt;0.1,4,IF(O100&gt;0.06,6,IF(O100&gt;0.03,8,IF(O100&lt;=0.03,10,)))))))))</f>
        <v/>
      </c>
      <c r="Q100" s="440" t="str">
        <f>IF(D100="","",IF(D100="Nije ocijenjen","",IF(D100="Ocijenjen",IF(M100="Član 17. stav 7. Kriterija",P100,N100+P100))))</f>
        <v/>
      </c>
      <c r="R100" s="330"/>
      <c r="S100" s="330"/>
      <c r="T100" s="330"/>
    </row>
    <row r="101" spans="1:20" s="327" customFormat="1" x14ac:dyDescent="0.25">
      <c r="A101" s="366"/>
      <c r="B101" s="640"/>
      <c r="C101" s="366"/>
      <c r="D101" s="366"/>
      <c r="E101" s="477"/>
      <c r="F101" s="475"/>
      <c r="G101" s="475"/>
      <c r="H101" s="475"/>
      <c r="I101" s="475"/>
      <c r="J101" s="475"/>
      <c r="K101" s="475"/>
      <c r="L101" s="475"/>
      <c r="N101" s="219"/>
      <c r="P101" s="219"/>
      <c r="Q101" s="330"/>
      <c r="R101" s="219"/>
      <c r="S101" s="219"/>
      <c r="T101" s="219"/>
    </row>
    <row r="102" spans="1:20" s="327" customFormat="1" x14ac:dyDescent="0.25">
      <c r="A102" s="821" t="s">
        <v>245</v>
      </c>
      <c r="B102" s="822"/>
      <c r="C102" s="823"/>
      <c r="D102" s="442"/>
      <c r="E102" s="443"/>
      <c r="F102" s="443"/>
      <c r="G102" s="486"/>
      <c r="H102" s="486"/>
      <c r="I102" s="486"/>
      <c r="J102" s="486"/>
      <c r="K102" s="486"/>
      <c r="L102" s="443"/>
      <c r="M102" s="445"/>
      <c r="N102" s="445"/>
      <c r="O102" s="445"/>
      <c r="P102" s="444"/>
      <c r="Q102" s="444"/>
      <c r="R102" s="219"/>
      <c r="S102" s="219"/>
      <c r="T102" s="219"/>
    </row>
    <row r="103" spans="1:20" s="327" customFormat="1" x14ac:dyDescent="0.25">
      <c r="A103" s="439">
        <v>4</v>
      </c>
      <c r="B103" s="355" t="s">
        <v>150</v>
      </c>
      <c r="C103" s="355"/>
      <c r="D103" s="355"/>
      <c r="E103" s="473"/>
      <c r="F103" s="356">
        <f t="shared" ref="F103" si="24">SUM(H103:L103)</f>
        <v>0</v>
      </c>
      <c r="G103" s="473"/>
      <c r="H103" s="473"/>
      <c r="I103" s="473"/>
      <c r="J103" s="473"/>
      <c r="K103" s="473"/>
      <c r="L103" s="473"/>
      <c r="M103" s="433"/>
      <c r="N103" s="434"/>
      <c r="O103" s="433"/>
      <c r="P103" s="434"/>
      <c r="Q103" s="435"/>
      <c r="R103" s="219"/>
      <c r="S103" s="219"/>
      <c r="T103" s="219"/>
    </row>
    <row r="104" spans="1:20" s="327" customFormat="1" x14ac:dyDescent="0.25">
      <c r="A104" s="821" t="s">
        <v>246</v>
      </c>
      <c r="B104" s="822"/>
      <c r="C104" s="826"/>
      <c r="D104" s="446"/>
      <c r="E104" s="447"/>
      <c r="F104" s="447"/>
      <c r="G104" s="447"/>
      <c r="H104" s="447"/>
      <c r="I104" s="447"/>
      <c r="J104" s="447"/>
      <c r="K104" s="447"/>
      <c r="L104" s="447"/>
      <c r="M104" s="448"/>
      <c r="N104" s="449"/>
      <c r="O104" s="448"/>
      <c r="P104" s="449"/>
      <c r="Q104" s="458"/>
      <c r="R104" s="219"/>
      <c r="S104" s="219"/>
      <c r="T104" s="219"/>
    </row>
    <row r="105" spans="1:20" s="327" customFormat="1" x14ac:dyDescent="0.25">
      <c r="A105" s="436">
        <f>+A103</f>
        <v>4</v>
      </c>
      <c r="B105" s="437" t="str">
        <f>+B103</f>
        <v>Ime i prezime</v>
      </c>
      <c r="C105" s="355"/>
      <c r="D105" s="355"/>
      <c r="E105" s="473"/>
      <c r="F105" s="356">
        <f t="shared" ref="F105" si="25">SUM(H105:L105)</f>
        <v>0</v>
      </c>
      <c r="G105" s="473"/>
      <c r="H105" s="473"/>
      <c r="I105" s="473"/>
      <c r="J105" s="473"/>
      <c r="K105" s="473"/>
      <c r="L105" s="473"/>
      <c r="M105" s="433"/>
      <c r="N105" s="434"/>
      <c r="O105" s="433"/>
      <c r="P105" s="434"/>
      <c r="Q105" s="435"/>
      <c r="R105" s="219"/>
      <c r="S105" s="219"/>
      <c r="T105" s="219"/>
    </row>
    <row r="106" spans="1:20" s="327" customFormat="1" ht="15.75" thickBot="1" x14ac:dyDescent="0.3">
      <c r="A106" s="432" t="s">
        <v>247</v>
      </c>
      <c r="B106" s="640"/>
      <c r="C106" s="366"/>
      <c r="D106" s="366"/>
      <c r="E106" s="477"/>
      <c r="F106" s="475"/>
      <c r="G106" s="475"/>
      <c r="H106" s="475"/>
      <c r="I106" s="475"/>
      <c r="J106" s="475"/>
      <c r="K106" s="475"/>
      <c r="L106" s="475"/>
      <c r="N106" s="219"/>
      <c r="P106" s="219"/>
      <c r="Q106" s="330"/>
      <c r="R106" s="219"/>
      <c r="S106" s="219"/>
      <c r="T106" s="219"/>
    </row>
    <row r="107" spans="1:20" s="457" customFormat="1" ht="15.75" thickBot="1" x14ac:dyDescent="0.3">
      <c r="A107" s="450">
        <f>+A103</f>
        <v>4</v>
      </c>
      <c r="B107" s="451" t="str">
        <f>+B103</f>
        <v>Ime i prezime</v>
      </c>
      <c r="C107" s="684"/>
      <c r="D107" s="453"/>
      <c r="E107" s="478">
        <f>+E103+E105</f>
        <v>0</v>
      </c>
      <c r="F107" s="454">
        <f t="shared" ref="F107" si="26">SUM(H107:L107)</f>
        <v>0</v>
      </c>
      <c r="G107" s="478">
        <f t="shared" ref="G107:L107" si="27">+G103+G105</f>
        <v>0</v>
      </c>
      <c r="H107" s="478">
        <f t="shared" si="27"/>
        <v>0</v>
      </c>
      <c r="I107" s="478">
        <f t="shared" si="27"/>
        <v>0</v>
      </c>
      <c r="J107" s="478">
        <f t="shared" si="27"/>
        <v>0</v>
      </c>
      <c r="K107" s="478">
        <f t="shared" si="27"/>
        <v>0</v>
      </c>
      <c r="L107" s="478">
        <f t="shared" si="27"/>
        <v>0</v>
      </c>
      <c r="M107" s="455" t="str">
        <f>IF(D107="","",IF(D107="Nije ocijenjen","",IF(D107="Ocijenjen",IF(F107&lt;10,"Član 17. stav 7. Kriterija",(K107+(L107/2))/(F107)))))</f>
        <v/>
      </c>
      <c r="N107" s="456" t="str">
        <f>IF(D107="","",IF(D107="Nije ocijenjen","",IF(D107="Ocijenjen",IF(M107="Član 17. stav 7. Kriterija","",IF(M107&gt;0.4,0,IF(M107&gt;0.3,8,IF(M107&gt;0.2,16,IF(M107&gt;0.1,24,IF(M107&lt;=0.1,30,)))))))))</f>
        <v/>
      </c>
      <c r="O107" s="455" t="str">
        <f t="shared" ref="O107" si="28">IF(D107="","",IF(D107="Nije ocijenjen","",IF(D107="Ocijenjen",IF(E107=0,"",((K107+J107+(L107/2))/(E107))))))</f>
        <v/>
      </c>
      <c r="P107" s="456" t="str">
        <f t="shared" ref="P107" si="29">IF(D107="","",IF(D107="Nije ocijenjen","",IF(D107="Ocijenjen",IF(O107&gt;0.2,0,IF(O107&gt;0.15,2,IF(O107&gt;0.1,4,IF(O107&gt;0.06,6,IF(O107&gt;0.03,8,IF(O107&lt;=0.03,10,)))))))))</f>
        <v/>
      </c>
      <c r="Q107" s="440" t="str">
        <f>IF(D107="","",IF(D107="Nije ocijenjen","",IF(D107="Ocijenjen",IF(M107="Član 17. stav 7. Kriterija",P107,N107+P107))))</f>
        <v/>
      </c>
      <c r="R107" s="330"/>
      <c r="S107" s="330"/>
      <c r="T107" s="330"/>
    </row>
    <row r="108" spans="1:20" s="327" customFormat="1" x14ac:dyDescent="0.25">
      <c r="A108" s="366"/>
      <c r="B108" s="640"/>
      <c r="C108" s="366"/>
      <c r="D108" s="366"/>
      <c r="E108" s="477"/>
      <c r="F108" s="475"/>
      <c r="G108" s="475"/>
      <c r="H108" s="475"/>
      <c r="I108" s="475"/>
      <c r="J108" s="475"/>
      <c r="K108" s="475"/>
      <c r="L108" s="475"/>
      <c r="N108" s="219"/>
      <c r="P108" s="219"/>
      <c r="Q108" s="330"/>
      <c r="R108" s="219"/>
      <c r="S108" s="219"/>
      <c r="T108" s="219"/>
    </row>
    <row r="109" spans="1:20" s="327" customFormat="1" x14ac:dyDescent="0.25">
      <c r="A109" s="821" t="s">
        <v>245</v>
      </c>
      <c r="B109" s="822"/>
      <c r="C109" s="823"/>
      <c r="D109" s="442"/>
      <c r="E109" s="443"/>
      <c r="F109" s="443"/>
      <c r="G109" s="486"/>
      <c r="H109" s="486"/>
      <c r="I109" s="486"/>
      <c r="J109" s="486"/>
      <c r="K109" s="486"/>
      <c r="L109" s="443"/>
      <c r="M109" s="445"/>
      <c r="N109" s="445"/>
      <c r="O109" s="445"/>
      <c r="P109" s="444"/>
      <c r="Q109" s="444"/>
      <c r="R109" s="219"/>
      <c r="S109" s="219"/>
      <c r="T109" s="219"/>
    </row>
    <row r="110" spans="1:20" s="327" customFormat="1" x14ac:dyDescent="0.25">
      <c r="A110" s="439">
        <v>5</v>
      </c>
      <c r="B110" s="355" t="s">
        <v>150</v>
      </c>
      <c r="C110" s="355"/>
      <c r="D110" s="355"/>
      <c r="E110" s="473"/>
      <c r="F110" s="356">
        <f t="shared" ref="F110" si="30">SUM(H110:L110)</f>
        <v>0</v>
      </c>
      <c r="G110" s="473"/>
      <c r="H110" s="473"/>
      <c r="I110" s="473"/>
      <c r="J110" s="473"/>
      <c r="K110" s="473"/>
      <c r="L110" s="473"/>
      <c r="M110" s="433"/>
      <c r="N110" s="434"/>
      <c r="O110" s="433"/>
      <c r="P110" s="434"/>
      <c r="Q110" s="435"/>
      <c r="R110" s="219"/>
      <c r="S110" s="219"/>
      <c r="T110" s="219"/>
    </row>
    <row r="111" spans="1:20" s="327" customFormat="1" x14ac:dyDescent="0.25">
      <c r="A111" s="821" t="s">
        <v>246</v>
      </c>
      <c r="B111" s="822"/>
      <c r="C111" s="823"/>
      <c r="D111" s="446"/>
      <c r="E111" s="447"/>
      <c r="F111" s="447"/>
      <c r="G111" s="447"/>
      <c r="H111" s="447"/>
      <c r="I111" s="447"/>
      <c r="J111" s="447"/>
      <c r="K111" s="447"/>
      <c r="L111" s="447"/>
      <c r="M111" s="448"/>
      <c r="N111" s="449"/>
      <c r="O111" s="448"/>
      <c r="P111" s="449"/>
      <c r="Q111" s="458"/>
      <c r="R111" s="219"/>
      <c r="S111" s="219"/>
      <c r="T111" s="219"/>
    </row>
    <row r="112" spans="1:20" s="327" customFormat="1" x14ac:dyDescent="0.25">
      <c r="A112" s="436">
        <f>+A110</f>
        <v>5</v>
      </c>
      <c r="B112" s="437" t="str">
        <f>+B110</f>
        <v>Ime i prezime</v>
      </c>
      <c r="C112" s="355"/>
      <c r="D112" s="355"/>
      <c r="E112" s="473"/>
      <c r="F112" s="356">
        <f t="shared" ref="F112" si="31">SUM(H112:L112)</f>
        <v>0</v>
      </c>
      <c r="G112" s="473"/>
      <c r="H112" s="473"/>
      <c r="I112" s="473"/>
      <c r="J112" s="473"/>
      <c r="K112" s="473"/>
      <c r="L112" s="473"/>
      <c r="M112" s="433"/>
      <c r="N112" s="434"/>
      <c r="O112" s="433"/>
      <c r="P112" s="434"/>
      <c r="Q112" s="435"/>
      <c r="R112" s="219"/>
      <c r="S112" s="219"/>
      <c r="T112" s="219"/>
    </row>
    <row r="113" spans="1:20" s="327" customFormat="1" ht="15.75" thickBot="1" x14ac:dyDescent="0.3">
      <c r="A113" s="432" t="s">
        <v>247</v>
      </c>
      <c r="B113" s="640"/>
      <c r="C113" s="366"/>
      <c r="D113" s="366"/>
      <c r="E113" s="477"/>
      <c r="F113" s="475"/>
      <c r="G113" s="475"/>
      <c r="H113" s="475"/>
      <c r="I113" s="475"/>
      <c r="J113" s="475"/>
      <c r="K113" s="475"/>
      <c r="L113" s="475"/>
      <c r="N113" s="219"/>
      <c r="P113" s="219"/>
      <c r="Q113" s="330"/>
      <c r="R113" s="219"/>
      <c r="S113" s="219"/>
      <c r="T113" s="219"/>
    </row>
    <row r="114" spans="1:20" s="457" customFormat="1" ht="15.75" thickBot="1" x14ac:dyDescent="0.3">
      <c r="A114" s="450">
        <f>+A110</f>
        <v>5</v>
      </c>
      <c r="B114" s="451" t="str">
        <f>+B110</f>
        <v>Ime i prezime</v>
      </c>
      <c r="C114" s="684"/>
      <c r="D114" s="453"/>
      <c r="E114" s="478">
        <f>+E110+E112</f>
        <v>0</v>
      </c>
      <c r="F114" s="454">
        <f t="shared" ref="F114" si="32">SUM(H114:L114)</f>
        <v>0</v>
      </c>
      <c r="G114" s="478">
        <f t="shared" ref="G114:L114" si="33">+G110+G112</f>
        <v>0</v>
      </c>
      <c r="H114" s="478">
        <f t="shared" si="33"/>
        <v>0</v>
      </c>
      <c r="I114" s="478">
        <f t="shared" si="33"/>
        <v>0</v>
      </c>
      <c r="J114" s="478">
        <f t="shared" si="33"/>
        <v>0</v>
      </c>
      <c r="K114" s="478">
        <f t="shared" si="33"/>
        <v>0</v>
      </c>
      <c r="L114" s="478">
        <f t="shared" si="33"/>
        <v>0</v>
      </c>
      <c r="M114" s="455" t="str">
        <f>IF(D114="","",IF(D114="Nije ocijenjen","",IF(D114="Ocijenjen",IF(F114&lt;10,"Član 17. stav 7. Kriterija",(K114+(L114/2))/(F114)))))</f>
        <v/>
      </c>
      <c r="N114" s="456" t="str">
        <f>IF(D114="","",IF(D114="Nije ocijenjen","",IF(D114="Ocijenjen",IF(M114="Član 17. stav 7. Kriterija","",IF(M114&gt;0.4,0,IF(M114&gt;0.3,8,IF(M114&gt;0.2,16,IF(M114&gt;0.1,24,IF(M114&lt;=0.1,30,)))))))))</f>
        <v/>
      </c>
      <c r="O114" s="455" t="str">
        <f t="shared" ref="O114" si="34">IF(D114="","",IF(D114="Nije ocijenjen","",IF(D114="Ocijenjen",IF(E114=0,"",((K114+J114+(L114/2))/(E114))))))</f>
        <v/>
      </c>
      <c r="P114" s="456" t="str">
        <f t="shared" ref="P114" si="35">IF(D114="","",IF(D114="Nije ocijenjen","",IF(D114="Ocijenjen",IF(O114&gt;0.2,0,IF(O114&gt;0.15,2,IF(O114&gt;0.1,4,IF(O114&gt;0.06,6,IF(O114&gt;0.03,8,IF(O114&lt;=0.03,10,)))))))))</f>
        <v/>
      </c>
      <c r="Q114" s="440" t="str">
        <f>IF(D114="","",IF(D114="Nije ocijenjen","",IF(D114="Ocijenjen",IF(M114="Član 17. stav 7. Kriterija",P114,N114+P114))))</f>
        <v/>
      </c>
      <c r="R114" s="330"/>
      <c r="S114" s="330"/>
      <c r="T114" s="330"/>
    </row>
    <row r="115" spans="1:20" s="327" customFormat="1" x14ac:dyDescent="0.25">
      <c r="A115" s="366"/>
      <c r="B115" s="640"/>
      <c r="C115" s="366"/>
      <c r="D115" s="366"/>
      <c r="E115" s="477"/>
      <c r="F115" s="475"/>
      <c r="G115" s="475"/>
      <c r="H115" s="475"/>
      <c r="I115" s="475"/>
      <c r="J115" s="475"/>
      <c r="K115" s="475"/>
      <c r="L115" s="475"/>
      <c r="N115" s="219"/>
      <c r="P115" s="219"/>
      <c r="Q115" s="330"/>
      <c r="R115" s="219"/>
      <c r="S115" s="219"/>
      <c r="T115" s="219"/>
    </row>
    <row r="116" spans="1:20" s="327" customFormat="1" x14ac:dyDescent="0.25">
      <c r="A116" s="821" t="s">
        <v>245</v>
      </c>
      <c r="B116" s="822"/>
      <c r="C116" s="823"/>
      <c r="D116" s="442"/>
      <c r="E116" s="443"/>
      <c r="F116" s="443"/>
      <c r="G116" s="486"/>
      <c r="H116" s="486"/>
      <c r="I116" s="486"/>
      <c r="J116" s="486"/>
      <c r="K116" s="486"/>
      <c r="L116" s="443"/>
      <c r="M116" s="445"/>
      <c r="N116" s="445"/>
      <c r="O116" s="445"/>
      <c r="P116" s="444"/>
      <c r="Q116" s="444"/>
      <c r="R116" s="219"/>
      <c r="S116" s="219"/>
      <c r="T116" s="219"/>
    </row>
    <row r="117" spans="1:20" s="327" customFormat="1" x14ac:dyDescent="0.25">
      <c r="A117" s="439">
        <v>6</v>
      </c>
      <c r="B117" s="355" t="s">
        <v>150</v>
      </c>
      <c r="C117" s="355"/>
      <c r="D117" s="355"/>
      <c r="E117" s="473"/>
      <c r="F117" s="356">
        <f t="shared" ref="F117" si="36">SUM(H117:L117)</f>
        <v>0</v>
      </c>
      <c r="G117" s="473"/>
      <c r="H117" s="473"/>
      <c r="I117" s="473"/>
      <c r="J117" s="473"/>
      <c r="K117" s="473"/>
      <c r="L117" s="473"/>
      <c r="M117" s="433"/>
      <c r="N117" s="434"/>
      <c r="O117" s="433"/>
      <c r="P117" s="434"/>
      <c r="Q117" s="435"/>
      <c r="R117" s="219"/>
      <c r="S117" s="219"/>
      <c r="T117" s="219"/>
    </row>
    <row r="118" spans="1:20" s="327" customFormat="1" x14ac:dyDescent="0.25">
      <c r="A118" s="821" t="s">
        <v>246</v>
      </c>
      <c r="B118" s="822"/>
      <c r="C118" s="823"/>
      <c r="D118" s="446"/>
      <c r="E118" s="447"/>
      <c r="F118" s="447"/>
      <c r="G118" s="447"/>
      <c r="H118" s="447"/>
      <c r="I118" s="447"/>
      <c r="J118" s="447"/>
      <c r="K118" s="447"/>
      <c r="L118" s="447"/>
      <c r="M118" s="448"/>
      <c r="N118" s="449"/>
      <c r="O118" s="448"/>
      <c r="P118" s="449"/>
      <c r="Q118" s="458"/>
      <c r="R118" s="219"/>
      <c r="S118" s="219"/>
      <c r="T118" s="219"/>
    </row>
    <row r="119" spans="1:20" s="327" customFormat="1" x14ac:dyDescent="0.25">
      <c r="A119" s="436">
        <f>+A117</f>
        <v>6</v>
      </c>
      <c r="B119" s="437" t="str">
        <f>+B117</f>
        <v>Ime i prezime</v>
      </c>
      <c r="C119" s="355"/>
      <c r="D119" s="355"/>
      <c r="E119" s="473"/>
      <c r="F119" s="356">
        <f t="shared" ref="F119" si="37">SUM(H119:L119)</f>
        <v>0</v>
      </c>
      <c r="G119" s="473"/>
      <c r="H119" s="473"/>
      <c r="I119" s="473"/>
      <c r="J119" s="473"/>
      <c r="K119" s="473"/>
      <c r="L119" s="473"/>
      <c r="M119" s="433"/>
      <c r="N119" s="434"/>
      <c r="O119" s="433"/>
      <c r="P119" s="434"/>
      <c r="Q119" s="435"/>
      <c r="R119" s="219"/>
      <c r="S119" s="219"/>
      <c r="T119" s="219"/>
    </row>
    <row r="120" spans="1:20" s="327" customFormat="1" ht="15.75" thickBot="1" x14ac:dyDescent="0.3">
      <c r="A120" s="432" t="s">
        <v>247</v>
      </c>
      <c r="B120" s="640"/>
      <c r="C120" s="366"/>
      <c r="D120" s="366"/>
      <c r="E120" s="477"/>
      <c r="F120" s="475"/>
      <c r="G120" s="475"/>
      <c r="H120" s="475"/>
      <c r="I120" s="475"/>
      <c r="J120" s="475"/>
      <c r="K120" s="475"/>
      <c r="L120" s="475"/>
      <c r="N120" s="219"/>
      <c r="P120" s="219"/>
      <c r="Q120" s="330"/>
      <c r="R120" s="219"/>
      <c r="S120" s="219"/>
      <c r="T120" s="219"/>
    </row>
    <row r="121" spans="1:20" s="457" customFormat="1" ht="15.75" thickBot="1" x14ac:dyDescent="0.3">
      <c r="A121" s="450">
        <f>+A117</f>
        <v>6</v>
      </c>
      <c r="B121" s="451" t="str">
        <f>+B117</f>
        <v>Ime i prezime</v>
      </c>
      <c r="C121" s="684"/>
      <c r="D121" s="453"/>
      <c r="E121" s="478">
        <f>+E117+E119</f>
        <v>0</v>
      </c>
      <c r="F121" s="454">
        <f t="shared" ref="F121" si="38">SUM(H121:L121)</f>
        <v>0</v>
      </c>
      <c r="G121" s="478">
        <f t="shared" ref="G121:L121" si="39">+G117+G119</f>
        <v>0</v>
      </c>
      <c r="H121" s="478">
        <f t="shared" si="39"/>
        <v>0</v>
      </c>
      <c r="I121" s="478">
        <f t="shared" si="39"/>
        <v>0</v>
      </c>
      <c r="J121" s="478">
        <f t="shared" si="39"/>
        <v>0</v>
      </c>
      <c r="K121" s="478">
        <f t="shared" si="39"/>
        <v>0</v>
      </c>
      <c r="L121" s="478">
        <f t="shared" si="39"/>
        <v>0</v>
      </c>
      <c r="M121" s="455" t="str">
        <f>IF(D121="","",IF(D121="Nije ocijenjen","",IF(D121="Ocijenjen",IF(F121&lt;10,"Član 17. stav 7. Kriterija",(K121+(L121/2))/(F121)))))</f>
        <v/>
      </c>
      <c r="N121" s="456" t="str">
        <f>IF(D121="","",IF(D121="Nije ocijenjen","",IF(D121="Ocijenjen",IF(M121="Član 17. stav 7. Kriterija","",IF(M121&gt;0.4,0,IF(M121&gt;0.3,8,IF(M121&gt;0.2,16,IF(M121&gt;0.1,24,IF(M121&lt;=0.1,30,)))))))))</f>
        <v/>
      </c>
      <c r="O121" s="455" t="str">
        <f t="shared" ref="O121" si="40">IF(D121="","",IF(D121="Nije ocijenjen","",IF(D121="Ocijenjen",IF(E121=0,"",((K121+J121+(L121/2))/(E121))))))</f>
        <v/>
      </c>
      <c r="P121" s="456" t="str">
        <f t="shared" ref="P121" si="41">IF(D121="","",IF(D121="Nije ocijenjen","",IF(D121="Ocijenjen",IF(O121&gt;0.2,0,IF(O121&gt;0.15,2,IF(O121&gt;0.1,4,IF(O121&gt;0.06,6,IF(O121&gt;0.03,8,IF(O121&lt;=0.03,10,)))))))))</f>
        <v/>
      </c>
      <c r="Q121" s="440" t="str">
        <f>IF(D121="","",IF(D121="Nije ocijenjen","",IF(D121="Ocijenjen",IF(M121="Član 17. stav 7. Kriterija",P121,N121+P121))))</f>
        <v/>
      </c>
      <c r="R121" s="330"/>
      <c r="S121" s="330"/>
      <c r="T121" s="330"/>
    </row>
    <row r="122" spans="1:20" s="327" customFormat="1" x14ac:dyDescent="0.25">
      <c r="A122" s="366"/>
      <c r="B122" s="640"/>
      <c r="C122" s="366"/>
      <c r="D122" s="366"/>
      <c r="E122" s="477"/>
      <c r="F122" s="475"/>
      <c r="G122" s="475"/>
      <c r="H122" s="475"/>
      <c r="I122" s="475"/>
      <c r="J122" s="475"/>
      <c r="K122" s="475"/>
      <c r="L122" s="475"/>
      <c r="N122" s="219"/>
      <c r="P122" s="219"/>
      <c r="Q122" s="330"/>
      <c r="R122" s="219"/>
      <c r="S122" s="219"/>
      <c r="T122" s="219"/>
    </row>
    <row r="123" spans="1:20" s="327" customFormat="1" x14ac:dyDescent="0.25">
      <c r="A123" s="821" t="s">
        <v>245</v>
      </c>
      <c r="B123" s="822"/>
      <c r="C123" s="823"/>
      <c r="D123" s="442"/>
      <c r="E123" s="443"/>
      <c r="F123" s="443"/>
      <c r="G123" s="486"/>
      <c r="H123" s="486"/>
      <c r="I123" s="486"/>
      <c r="J123" s="486"/>
      <c r="K123" s="486"/>
      <c r="L123" s="443"/>
      <c r="M123" s="445"/>
      <c r="N123" s="445"/>
      <c r="O123" s="445"/>
      <c r="P123" s="444"/>
      <c r="Q123" s="444"/>
      <c r="R123" s="219"/>
      <c r="S123" s="219"/>
      <c r="T123" s="219"/>
    </row>
    <row r="124" spans="1:20" s="327" customFormat="1" x14ac:dyDescent="0.25">
      <c r="A124" s="439">
        <v>7</v>
      </c>
      <c r="B124" s="355" t="s">
        <v>150</v>
      </c>
      <c r="C124" s="355"/>
      <c r="D124" s="355"/>
      <c r="E124" s="473"/>
      <c r="F124" s="356">
        <f t="shared" ref="F124" si="42">SUM(H124:L124)</f>
        <v>0</v>
      </c>
      <c r="G124" s="473"/>
      <c r="H124" s="473"/>
      <c r="I124" s="473"/>
      <c r="J124" s="473"/>
      <c r="K124" s="473"/>
      <c r="L124" s="473"/>
      <c r="M124" s="433"/>
      <c r="N124" s="434"/>
      <c r="O124" s="433"/>
      <c r="P124" s="434"/>
      <c r="Q124" s="435"/>
      <c r="R124" s="219"/>
      <c r="S124" s="219"/>
      <c r="T124" s="219"/>
    </row>
    <row r="125" spans="1:20" s="327" customFormat="1" x14ac:dyDescent="0.25">
      <c r="A125" s="821" t="s">
        <v>246</v>
      </c>
      <c r="B125" s="822"/>
      <c r="C125" s="823"/>
      <c r="D125" s="446"/>
      <c r="E125" s="447"/>
      <c r="F125" s="447"/>
      <c r="G125" s="447"/>
      <c r="H125" s="447"/>
      <c r="I125" s="447"/>
      <c r="J125" s="447"/>
      <c r="K125" s="447"/>
      <c r="L125" s="447"/>
      <c r="M125" s="448"/>
      <c r="N125" s="449"/>
      <c r="O125" s="448"/>
      <c r="P125" s="449"/>
      <c r="Q125" s="458"/>
      <c r="R125" s="219"/>
      <c r="S125" s="219"/>
      <c r="T125" s="219"/>
    </row>
    <row r="126" spans="1:20" s="327" customFormat="1" x14ac:dyDescent="0.25">
      <c r="A126" s="436">
        <f>+A124</f>
        <v>7</v>
      </c>
      <c r="B126" s="437" t="str">
        <f>+B124</f>
        <v>Ime i prezime</v>
      </c>
      <c r="C126" s="355"/>
      <c r="D126" s="355"/>
      <c r="E126" s="473"/>
      <c r="F126" s="356">
        <f t="shared" ref="F126" si="43">SUM(H126:L126)</f>
        <v>0</v>
      </c>
      <c r="G126" s="473"/>
      <c r="H126" s="473"/>
      <c r="I126" s="473"/>
      <c r="J126" s="473"/>
      <c r="K126" s="473"/>
      <c r="L126" s="473"/>
      <c r="M126" s="433"/>
      <c r="N126" s="434"/>
      <c r="O126" s="433"/>
      <c r="P126" s="434"/>
      <c r="Q126" s="435"/>
      <c r="R126" s="219"/>
      <c r="S126" s="219"/>
      <c r="T126" s="219"/>
    </row>
    <row r="127" spans="1:20" s="327" customFormat="1" ht="15.75" thickBot="1" x14ac:dyDescent="0.3">
      <c r="A127" s="432" t="s">
        <v>247</v>
      </c>
      <c r="B127" s="640"/>
      <c r="C127" s="366"/>
      <c r="D127" s="366"/>
      <c r="E127" s="477"/>
      <c r="F127" s="475"/>
      <c r="G127" s="475"/>
      <c r="H127" s="475"/>
      <c r="I127" s="475"/>
      <c r="J127" s="475"/>
      <c r="K127" s="475"/>
      <c r="L127" s="475"/>
      <c r="N127" s="219"/>
      <c r="P127" s="219"/>
      <c r="Q127" s="330"/>
      <c r="R127" s="219"/>
      <c r="S127" s="219"/>
      <c r="T127" s="219"/>
    </row>
    <row r="128" spans="1:20" s="457" customFormat="1" ht="15.75" thickBot="1" x14ac:dyDescent="0.3">
      <c r="A128" s="450">
        <f>+A124</f>
        <v>7</v>
      </c>
      <c r="B128" s="451" t="str">
        <f>+B124</f>
        <v>Ime i prezime</v>
      </c>
      <c r="C128" s="684"/>
      <c r="D128" s="453"/>
      <c r="E128" s="478">
        <f>+E124+E126</f>
        <v>0</v>
      </c>
      <c r="F128" s="454">
        <f t="shared" ref="F128" si="44">SUM(H128:L128)</f>
        <v>0</v>
      </c>
      <c r="G128" s="478">
        <f t="shared" ref="G128:L128" si="45">+G124+G126</f>
        <v>0</v>
      </c>
      <c r="H128" s="478">
        <f t="shared" si="45"/>
        <v>0</v>
      </c>
      <c r="I128" s="478">
        <f t="shared" si="45"/>
        <v>0</v>
      </c>
      <c r="J128" s="478">
        <f t="shared" si="45"/>
        <v>0</v>
      </c>
      <c r="K128" s="478">
        <f t="shared" si="45"/>
        <v>0</v>
      </c>
      <c r="L128" s="478">
        <f t="shared" si="45"/>
        <v>0</v>
      </c>
      <c r="M128" s="455" t="str">
        <f>IF(D128="","",IF(D128="Nije ocijenjen","",IF(D128="Ocijenjen",IF(F128&lt;10,"Član 17. stav 7. Kriterija",(K128+(L128/2))/(F128)))))</f>
        <v/>
      </c>
      <c r="N128" s="456" t="str">
        <f>IF(D128="","",IF(D128="Nije ocijenjen","",IF(D128="Ocijenjen",IF(M128="Član 17. stav 7. Kriterija","",IF(M128&gt;0.4,0,IF(M128&gt;0.3,8,IF(M128&gt;0.2,16,IF(M128&gt;0.1,24,IF(M128&lt;=0.1,30,)))))))))</f>
        <v/>
      </c>
      <c r="O128" s="455" t="str">
        <f t="shared" ref="O128" si="46">IF(D128="","",IF(D128="Nije ocijenjen","",IF(D128="Ocijenjen",IF(E128=0,"",((K128+J128+(L128/2))/(E128))))))</f>
        <v/>
      </c>
      <c r="P128" s="456" t="str">
        <f t="shared" ref="P128" si="47">IF(D128="","",IF(D128="Nije ocijenjen","",IF(D128="Ocijenjen",IF(O128&gt;0.2,0,IF(O128&gt;0.15,2,IF(O128&gt;0.1,4,IF(O128&gt;0.06,6,IF(O128&gt;0.03,8,IF(O128&lt;=0.03,10,)))))))))</f>
        <v/>
      </c>
      <c r="Q128" s="440" t="str">
        <f>IF(D128="","",IF(D128="Nije ocijenjen","",IF(D128="Ocijenjen",IF(M128="Član 17. stav 7. Kriterija",P128,N128+P128))))</f>
        <v/>
      </c>
      <c r="R128" s="330"/>
      <c r="S128" s="330"/>
      <c r="T128" s="330"/>
    </row>
    <row r="129" spans="1:20" s="327" customFormat="1" x14ac:dyDescent="0.25">
      <c r="A129" s="366"/>
      <c r="B129" s="640"/>
      <c r="C129" s="366"/>
      <c r="D129" s="366"/>
      <c r="E129" s="477"/>
      <c r="F129" s="475"/>
      <c r="G129" s="475"/>
      <c r="H129" s="475"/>
      <c r="I129" s="475"/>
      <c r="J129" s="475"/>
      <c r="K129" s="475"/>
      <c r="L129" s="475"/>
      <c r="N129" s="219"/>
      <c r="P129" s="219"/>
      <c r="Q129" s="330"/>
      <c r="R129" s="219"/>
      <c r="S129" s="219"/>
      <c r="T129" s="219"/>
    </row>
    <row r="130" spans="1:20" s="327" customFormat="1" x14ac:dyDescent="0.25">
      <c r="A130" s="821" t="s">
        <v>245</v>
      </c>
      <c r="B130" s="822"/>
      <c r="C130" s="823"/>
      <c r="D130" s="442"/>
      <c r="E130" s="443"/>
      <c r="F130" s="443"/>
      <c r="G130" s="486"/>
      <c r="H130" s="486"/>
      <c r="I130" s="486"/>
      <c r="J130" s="486"/>
      <c r="K130" s="486"/>
      <c r="L130" s="443"/>
      <c r="M130" s="445"/>
      <c r="N130" s="445"/>
      <c r="O130" s="445"/>
      <c r="P130" s="444"/>
      <c r="Q130" s="444"/>
      <c r="R130" s="219"/>
      <c r="S130" s="219"/>
      <c r="T130" s="219"/>
    </row>
    <row r="131" spans="1:20" s="327" customFormat="1" x14ac:dyDescent="0.25">
      <c r="A131" s="439">
        <v>8</v>
      </c>
      <c r="B131" s="355" t="s">
        <v>150</v>
      </c>
      <c r="C131" s="355"/>
      <c r="D131" s="355"/>
      <c r="E131" s="473"/>
      <c r="F131" s="356">
        <f t="shared" ref="F131" si="48">SUM(H131:L131)</f>
        <v>0</v>
      </c>
      <c r="G131" s="473"/>
      <c r="H131" s="473"/>
      <c r="I131" s="473"/>
      <c r="J131" s="473"/>
      <c r="K131" s="473"/>
      <c r="L131" s="473"/>
      <c r="M131" s="433"/>
      <c r="N131" s="434"/>
      <c r="O131" s="433"/>
      <c r="P131" s="434"/>
      <c r="Q131" s="435"/>
      <c r="R131" s="219"/>
      <c r="S131" s="219"/>
      <c r="T131" s="219"/>
    </row>
    <row r="132" spans="1:20" s="327" customFormat="1" x14ac:dyDescent="0.25">
      <c r="A132" s="821" t="s">
        <v>246</v>
      </c>
      <c r="B132" s="822"/>
      <c r="C132" s="823"/>
      <c r="D132" s="446"/>
      <c r="E132" s="447"/>
      <c r="F132" s="447"/>
      <c r="G132" s="447"/>
      <c r="H132" s="447"/>
      <c r="I132" s="447"/>
      <c r="J132" s="447"/>
      <c r="K132" s="447"/>
      <c r="L132" s="447"/>
      <c r="M132" s="448"/>
      <c r="N132" s="449"/>
      <c r="O132" s="448"/>
      <c r="P132" s="449"/>
      <c r="Q132" s="458"/>
      <c r="R132" s="219"/>
      <c r="S132" s="219"/>
      <c r="T132" s="219"/>
    </row>
    <row r="133" spans="1:20" s="327" customFormat="1" x14ac:dyDescent="0.25">
      <c r="A133" s="436">
        <f>+A131</f>
        <v>8</v>
      </c>
      <c r="B133" s="437" t="str">
        <f>+B131</f>
        <v>Ime i prezime</v>
      </c>
      <c r="C133" s="355"/>
      <c r="D133" s="355"/>
      <c r="E133" s="473"/>
      <c r="F133" s="356">
        <f>SUM(H133:L133)</f>
        <v>0</v>
      </c>
      <c r="G133" s="473"/>
      <c r="H133" s="473"/>
      <c r="I133" s="473"/>
      <c r="J133" s="473"/>
      <c r="K133" s="473"/>
      <c r="L133" s="473"/>
      <c r="M133" s="433"/>
      <c r="N133" s="434"/>
      <c r="O133" s="433"/>
      <c r="P133" s="434"/>
      <c r="Q133" s="435"/>
      <c r="R133" s="219"/>
      <c r="S133" s="219"/>
      <c r="T133" s="219"/>
    </row>
    <row r="134" spans="1:20" s="327" customFormat="1" ht="15.75" thickBot="1" x14ac:dyDescent="0.3">
      <c r="A134" s="432" t="s">
        <v>247</v>
      </c>
      <c r="B134" s="640"/>
      <c r="C134" s="366"/>
      <c r="D134" s="366"/>
      <c r="E134" s="477"/>
      <c r="F134" s="475"/>
      <c r="G134" s="475"/>
      <c r="H134" s="475"/>
      <c r="I134" s="475"/>
      <c r="J134" s="475"/>
      <c r="K134" s="475"/>
      <c r="L134" s="475"/>
      <c r="N134" s="219"/>
      <c r="P134" s="219"/>
      <c r="Q134" s="330"/>
      <c r="R134" s="219"/>
      <c r="S134" s="219"/>
      <c r="T134" s="219"/>
    </row>
    <row r="135" spans="1:20" s="457" customFormat="1" ht="15.75" thickBot="1" x14ac:dyDescent="0.3">
      <c r="A135" s="450">
        <f>+A131</f>
        <v>8</v>
      </c>
      <c r="B135" s="451" t="str">
        <f>+B131</f>
        <v>Ime i prezime</v>
      </c>
      <c r="C135" s="684"/>
      <c r="D135" s="453"/>
      <c r="E135" s="478">
        <f>+E131+E133</f>
        <v>0</v>
      </c>
      <c r="F135" s="454">
        <f t="shared" ref="F135" si="49">SUM(H135:L135)</f>
        <v>0</v>
      </c>
      <c r="G135" s="478">
        <f t="shared" ref="G135:L135" si="50">+G131+G133</f>
        <v>0</v>
      </c>
      <c r="H135" s="478">
        <f t="shared" si="50"/>
        <v>0</v>
      </c>
      <c r="I135" s="478">
        <f t="shared" si="50"/>
        <v>0</v>
      </c>
      <c r="J135" s="478">
        <f t="shared" si="50"/>
        <v>0</v>
      </c>
      <c r="K135" s="478">
        <f t="shared" si="50"/>
        <v>0</v>
      </c>
      <c r="L135" s="478">
        <f t="shared" si="50"/>
        <v>0</v>
      </c>
      <c r="M135" s="455" t="str">
        <f>IF(D135="","",IF(D135="Nije ocijenjen","",IF(D135="Ocijenjen",IF(F135&lt;10,"Član 17. stav 7. Kriterija",(K135+(L135/2))/(F135)))))</f>
        <v/>
      </c>
      <c r="N135" s="456" t="str">
        <f>IF(D135="","",IF(D135="Nije ocijenjen","",IF(D135="Ocijenjen",IF(M135="Član 17. stav 7. Kriterija","",IF(M135&gt;0.4,0,IF(M135&gt;0.3,8,IF(M135&gt;0.2,16,IF(M135&gt;0.1,24,IF(M135&lt;=0.1,30,)))))))))</f>
        <v/>
      </c>
      <c r="O135" s="455" t="str">
        <f t="shared" ref="O135" si="51">IF(D135="","",IF(D135="Nije ocijenjen","",IF(D135="Ocijenjen",IF(E135=0,"",((K135+J135+(L135/2))/(E135))))))</f>
        <v/>
      </c>
      <c r="P135" s="456" t="str">
        <f t="shared" ref="P135" si="52">IF(D135="","",IF(D135="Nije ocijenjen","",IF(D135="Ocijenjen",IF(O135&gt;0.2,0,IF(O135&gt;0.15,2,IF(O135&gt;0.1,4,IF(O135&gt;0.06,6,IF(O135&gt;0.03,8,IF(O135&lt;=0.03,10,)))))))))</f>
        <v/>
      </c>
      <c r="Q135" s="440" t="str">
        <f>IF(D135="","",IF(D135="Nije ocijenjen","",IF(D135="Ocijenjen",IF(M135="Član 17. stav 7. Kriterija",P135,N135+P135))))</f>
        <v/>
      </c>
      <c r="R135" s="330"/>
      <c r="S135" s="330"/>
      <c r="T135" s="330"/>
    </row>
    <row r="136" spans="1:20" s="327" customFormat="1" x14ac:dyDescent="0.25">
      <c r="A136" s="366"/>
      <c r="B136" s="640"/>
      <c r="C136" s="366"/>
      <c r="D136" s="366"/>
      <c r="E136" s="477"/>
      <c r="F136" s="475"/>
      <c r="G136" s="475"/>
      <c r="H136" s="475"/>
      <c r="I136" s="475"/>
      <c r="J136" s="475"/>
      <c r="K136" s="475"/>
      <c r="L136" s="475"/>
      <c r="N136" s="219"/>
      <c r="P136" s="219"/>
      <c r="Q136" s="330"/>
      <c r="R136" s="219"/>
      <c r="S136" s="219"/>
      <c r="T136" s="219"/>
    </row>
    <row r="137" spans="1:20" s="327" customFormat="1" x14ac:dyDescent="0.25">
      <c r="A137" s="821" t="s">
        <v>245</v>
      </c>
      <c r="B137" s="822"/>
      <c r="C137" s="823"/>
      <c r="D137" s="442"/>
      <c r="E137" s="443"/>
      <c r="F137" s="443"/>
      <c r="G137" s="486"/>
      <c r="H137" s="486"/>
      <c r="I137" s="486"/>
      <c r="J137" s="486"/>
      <c r="K137" s="486"/>
      <c r="L137" s="443"/>
      <c r="M137" s="445"/>
      <c r="N137" s="445"/>
      <c r="O137" s="445"/>
      <c r="P137" s="444"/>
      <c r="Q137" s="444"/>
      <c r="R137" s="219"/>
      <c r="S137" s="219"/>
      <c r="T137" s="219"/>
    </row>
    <row r="138" spans="1:20" s="327" customFormat="1" x14ac:dyDescent="0.25">
      <c r="A138" s="439">
        <v>9</v>
      </c>
      <c r="B138" s="355" t="s">
        <v>150</v>
      </c>
      <c r="C138" s="355"/>
      <c r="D138" s="355"/>
      <c r="E138" s="473"/>
      <c r="F138" s="356">
        <f t="shared" ref="F138" si="53">SUM(H138:L138)</f>
        <v>0</v>
      </c>
      <c r="G138" s="473"/>
      <c r="H138" s="473"/>
      <c r="I138" s="473"/>
      <c r="J138" s="473"/>
      <c r="K138" s="473"/>
      <c r="L138" s="473"/>
      <c r="M138" s="433"/>
      <c r="N138" s="434"/>
      <c r="O138" s="433"/>
      <c r="P138" s="434"/>
      <c r="Q138" s="435"/>
      <c r="R138" s="219"/>
      <c r="S138" s="219"/>
      <c r="T138" s="219"/>
    </row>
    <row r="139" spans="1:20" s="327" customFormat="1" x14ac:dyDescent="0.25">
      <c r="A139" s="821" t="s">
        <v>246</v>
      </c>
      <c r="B139" s="822"/>
      <c r="C139" s="823"/>
      <c r="D139" s="446"/>
      <c r="E139" s="447"/>
      <c r="F139" s="447"/>
      <c r="G139" s="447"/>
      <c r="H139" s="447"/>
      <c r="I139" s="447"/>
      <c r="J139" s="447"/>
      <c r="K139" s="447"/>
      <c r="L139" s="447"/>
      <c r="M139" s="448"/>
      <c r="N139" s="449"/>
      <c r="O139" s="448"/>
      <c r="P139" s="449"/>
      <c r="Q139" s="458"/>
      <c r="R139" s="219"/>
      <c r="S139" s="219"/>
      <c r="T139" s="219"/>
    </row>
    <row r="140" spans="1:20" s="327" customFormat="1" x14ac:dyDescent="0.25">
      <c r="A140" s="436">
        <f>+A138</f>
        <v>9</v>
      </c>
      <c r="B140" s="437" t="str">
        <f>+B138</f>
        <v>Ime i prezime</v>
      </c>
      <c r="C140" s="355"/>
      <c r="D140" s="355"/>
      <c r="E140" s="473"/>
      <c r="F140" s="356">
        <f t="shared" ref="F140" si="54">SUM(H140:L140)</f>
        <v>0</v>
      </c>
      <c r="G140" s="473"/>
      <c r="H140" s="473"/>
      <c r="I140" s="473"/>
      <c r="J140" s="473"/>
      <c r="K140" s="473"/>
      <c r="L140" s="473"/>
      <c r="M140" s="433"/>
      <c r="N140" s="434"/>
      <c r="O140" s="433"/>
      <c r="P140" s="434"/>
      <c r="Q140" s="435"/>
      <c r="R140" s="219"/>
      <c r="S140" s="219"/>
      <c r="T140" s="219"/>
    </row>
    <row r="141" spans="1:20" s="327" customFormat="1" ht="15.75" thickBot="1" x14ac:dyDescent="0.3">
      <c r="A141" s="432" t="s">
        <v>247</v>
      </c>
      <c r="B141" s="640"/>
      <c r="C141" s="366"/>
      <c r="D141" s="366"/>
      <c r="E141" s="477"/>
      <c r="F141" s="475"/>
      <c r="G141" s="475"/>
      <c r="H141" s="475"/>
      <c r="I141" s="475"/>
      <c r="J141" s="475"/>
      <c r="K141" s="475"/>
      <c r="L141" s="475"/>
      <c r="N141" s="219"/>
      <c r="P141" s="219"/>
      <c r="Q141" s="330"/>
      <c r="R141" s="219"/>
      <c r="S141" s="219"/>
      <c r="T141" s="219"/>
    </row>
    <row r="142" spans="1:20" s="457" customFormat="1" ht="15.75" thickBot="1" x14ac:dyDescent="0.3">
      <c r="A142" s="450">
        <f>+A138</f>
        <v>9</v>
      </c>
      <c r="B142" s="451" t="str">
        <f>+B138</f>
        <v>Ime i prezime</v>
      </c>
      <c r="C142" s="684"/>
      <c r="D142" s="453"/>
      <c r="E142" s="478">
        <f>+E138+E140</f>
        <v>0</v>
      </c>
      <c r="F142" s="454">
        <f t="shared" ref="F142" si="55">SUM(H142:L142)</f>
        <v>0</v>
      </c>
      <c r="G142" s="478">
        <f t="shared" ref="G142:L142" si="56">+G138+G140</f>
        <v>0</v>
      </c>
      <c r="H142" s="478">
        <f t="shared" si="56"/>
        <v>0</v>
      </c>
      <c r="I142" s="478">
        <f t="shared" si="56"/>
        <v>0</v>
      </c>
      <c r="J142" s="478">
        <f t="shared" si="56"/>
        <v>0</v>
      </c>
      <c r="K142" s="478">
        <f t="shared" si="56"/>
        <v>0</v>
      </c>
      <c r="L142" s="478">
        <f t="shared" si="56"/>
        <v>0</v>
      </c>
      <c r="M142" s="455" t="str">
        <f>IF(D142="","",IF(D142="Nije ocijenjen","",IF(D142="Ocijenjen",IF(F142&lt;10,"Član 17. stav 7. Kriterija",(K142+(L142/2))/(F142)))))</f>
        <v/>
      </c>
      <c r="N142" s="456" t="str">
        <f>IF(D142="","",IF(D142="Nije ocijenjen","",IF(D142="Ocijenjen",IF(M142="Član 17. stav 7. Kriterija","",IF(M142&gt;0.4,0,IF(M142&gt;0.3,8,IF(M142&gt;0.2,16,IF(M142&gt;0.1,24,IF(M142&lt;=0.1,30,)))))))))</f>
        <v/>
      </c>
      <c r="O142" s="455" t="str">
        <f t="shared" ref="O142" si="57">IF(D142="","",IF(D142="Nije ocijenjen","",IF(D142="Ocijenjen",IF(E142=0,"",((K142+J142+(L142/2))/(E142))))))</f>
        <v/>
      </c>
      <c r="P142" s="456" t="str">
        <f t="shared" ref="P142" si="58">IF(D142="","",IF(D142="Nije ocijenjen","",IF(D142="Ocijenjen",IF(O142&gt;0.2,0,IF(O142&gt;0.15,2,IF(O142&gt;0.1,4,IF(O142&gt;0.06,6,IF(O142&gt;0.03,8,IF(O142&lt;=0.03,10,)))))))))</f>
        <v/>
      </c>
      <c r="Q142" s="440" t="str">
        <f>IF(D142="","",IF(D142="Nije ocijenjen","",IF(D142="Ocijenjen",IF(M142="Član 17. stav 7. Kriterija",P142,N142+P142))))</f>
        <v/>
      </c>
      <c r="R142" s="330"/>
      <c r="S142" s="330"/>
      <c r="T142" s="330"/>
    </row>
    <row r="143" spans="1:20" s="327" customFormat="1" x14ac:dyDescent="0.25">
      <c r="A143" s="366"/>
      <c r="B143" s="640"/>
      <c r="C143" s="366"/>
      <c r="D143" s="366"/>
      <c r="E143" s="477"/>
      <c r="F143" s="475"/>
      <c r="G143" s="475"/>
      <c r="H143" s="475"/>
      <c r="I143" s="475"/>
      <c r="J143" s="475"/>
      <c r="K143" s="475"/>
      <c r="L143" s="475"/>
      <c r="N143" s="219"/>
      <c r="P143" s="219"/>
      <c r="Q143" s="330"/>
      <c r="R143" s="219"/>
      <c r="S143" s="219"/>
      <c r="T143" s="219"/>
    </row>
    <row r="144" spans="1:20" s="327" customFormat="1" x14ac:dyDescent="0.25">
      <c r="A144" s="821" t="s">
        <v>245</v>
      </c>
      <c r="B144" s="822"/>
      <c r="C144" s="823"/>
      <c r="D144" s="442"/>
      <c r="E144" s="443"/>
      <c r="F144" s="443"/>
      <c r="G144" s="486"/>
      <c r="H144" s="486"/>
      <c r="I144" s="486"/>
      <c r="J144" s="486"/>
      <c r="K144" s="486"/>
      <c r="L144" s="443"/>
      <c r="M144" s="445"/>
      <c r="N144" s="445"/>
      <c r="O144" s="445"/>
      <c r="P144" s="444"/>
      <c r="Q144" s="444"/>
      <c r="R144" s="219"/>
      <c r="S144" s="219"/>
      <c r="T144" s="219"/>
    </row>
    <row r="145" spans="1:20" s="327" customFormat="1" x14ac:dyDescent="0.25">
      <c r="A145" s="439">
        <v>10</v>
      </c>
      <c r="B145" s="355" t="s">
        <v>150</v>
      </c>
      <c r="C145" s="355"/>
      <c r="D145" s="355"/>
      <c r="E145" s="473"/>
      <c r="F145" s="356">
        <f t="shared" ref="F145" si="59">SUM(H145:L145)</f>
        <v>0</v>
      </c>
      <c r="G145" s="473"/>
      <c r="H145" s="473"/>
      <c r="I145" s="473"/>
      <c r="J145" s="473"/>
      <c r="K145" s="473"/>
      <c r="L145" s="473"/>
      <c r="M145" s="433"/>
      <c r="N145" s="434"/>
      <c r="O145" s="433"/>
      <c r="P145" s="434"/>
      <c r="Q145" s="435"/>
      <c r="R145" s="219"/>
      <c r="S145" s="219"/>
      <c r="T145" s="219"/>
    </row>
    <row r="146" spans="1:20" s="327" customFormat="1" x14ac:dyDescent="0.25">
      <c r="A146" s="821" t="s">
        <v>246</v>
      </c>
      <c r="B146" s="822"/>
      <c r="C146" s="823"/>
      <c r="D146" s="446"/>
      <c r="E146" s="447"/>
      <c r="F146" s="447"/>
      <c r="G146" s="447"/>
      <c r="H146" s="447"/>
      <c r="I146" s="447"/>
      <c r="J146" s="447"/>
      <c r="K146" s="447"/>
      <c r="L146" s="447"/>
      <c r="M146" s="448"/>
      <c r="N146" s="449"/>
      <c r="O146" s="448"/>
      <c r="P146" s="449"/>
      <c r="Q146" s="458"/>
      <c r="R146" s="219"/>
      <c r="S146" s="219"/>
      <c r="T146" s="219"/>
    </row>
    <row r="147" spans="1:20" s="327" customFormat="1" x14ac:dyDescent="0.25">
      <c r="A147" s="436">
        <f>+A145</f>
        <v>10</v>
      </c>
      <c r="B147" s="437" t="str">
        <f>+B145</f>
        <v>Ime i prezime</v>
      </c>
      <c r="C147" s="355"/>
      <c r="D147" s="355"/>
      <c r="E147" s="473"/>
      <c r="F147" s="356">
        <f t="shared" ref="F147" si="60">SUM(H147:L147)</f>
        <v>0</v>
      </c>
      <c r="G147" s="473"/>
      <c r="H147" s="473"/>
      <c r="I147" s="473"/>
      <c r="J147" s="473"/>
      <c r="K147" s="473"/>
      <c r="L147" s="473"/>
      <c r="M147" s="433"/>
      <c r="N147" s="434"/>
      <c r="O147" s="433"/>
      <c r="P147" s="434"/>
      <c r="Q147" s="435"/>
      <c r="R147" s="219"/>
      <c r="S147" s="219"/>
      <c r="T147" s="219"/>
    </row>
    <row r="148" spans="1:20" s="327" customFormat="1" ht="15.75" thickBot="1" x14ac:dyDescent="0.3">
      <c r="A148" s="432" t="s">
        <v>247</v>
      </c>
      <c r="B148" s="640"/>
      <c r="C148" s="366"/>
      <c r="D148" s="366"/>
      <c r="E148" s="477"/>
      <c r="F148" s="475"/>
      <c r="G148" s="475"/>
      <c r="H148" s="475"/>
      <c r="I148" s="475"/>
      <c r="J148" s="475"/>
      <c r="K148" s="475"/>
      <c r="L148" s="475"/>
      <c r="N148" s="219"/>
      <c r="P148" s="219"/>
      <c r="Q148" s="330"/>
      <c r="R148" s="219"/>
      <c r="S148" s="219"/>
      <c r="T148" s="219"/>
    </row>
    <row r="149" spans="1:20" s="457" customFormat="1" ht="15.75" thickBot="1" x14ac:dyDescent="0.3">
      <c r="A149" s="450">
        <f>+A145</f>
        <v>10</v>
      </c>
      <c r="B149" s="451" t="str">
        <f>+B145</f>
        <v>Ime i prezime</v>
      </c>
      <c r="C149" s="684"/>
      <c r="D149" s="453"/>
      <c r="E149" s="478">
        <f>+E145+E147</f>
        <v>0</v>
      </c>
      <c r="F149" s="454">
        <f t="shared" ref="F149" si="61">SUM(H149:L149)</f>
        <v>0</v>
      </c>
      <c r="G149" s="478">
        <f t="shared" ref="G149:L149" si="62">+G145+G147</f>
        <v>0</v>
      </c>
      <c r="H149" s="478">
        <f t="shared" si="62"/>
        <v>0</v>
      </c>
      <c r="I149" s="478">
        <f t="shared" si="62"/>
        <v>0</v>
      </c>
      <c r="J149" s="478">
        <f t="shared" si="62"/>
        <v>0</v>
      </c>
      <c r="K149" s="478">
        <f t="shared" si="62"/>
        <v>0</v>
      </c>
      <c r="L149" s="478">
        <f t="shared" si="62"/>
        <v>0</v>
      </c>
      <c r="M149" s="455" t="str">
        <f>IF(D149="","",IF(D149="Nije ocijenjen","",IF(D149="Ocijenjen",IF(F149&lt;10,"Član 17. stav 7. Kriterija",(K149+(L149/2))/(F149)))))</f>
        <v/>
      </c>
      <c r="N149" s="456" t="str">
        <f>IF(D149="","",IF(D149="Nije ocijenjen","",IF(D149="Ocijenjen",IF(M149="Član 17. stav 7. Kriterija","",IF(M149&gt;0.4,0,IF(M149&gt;0.3,8,IF(M149&gt;0.2,16,IF(M149&gt;0.1,24,IF(M149&lt;=0.1,30,)))))))))</f>
        <v/>
      </c>
      <c r="O149" s="455" t="str">
        <f t="shared" ref="O149" si="63">IF(D149="","",IF(D149="Nije ocijenjen","",IF(D149="Ocijenjen",IF(E149=0,"",((K149+J149+(L149/2))/(E149))))))</f>
        <v/>
      </c>
      <c r="P149" s="456" t="str">
        <f t="shared" ref="P149" si="64">IF(D149="","",IF(D149="Nije ocijenjen","",IF(D149="Ocijenjen",IF(O149&gt;0.2,0,IF(O149&gt;0.15,2,IF(O149&gt;0.1,4,IF(O149&gt;0.06,6,IF(O149&gt;0.03,8,IF(O149&lt;=0.03,10,)))))))))</f>
        <v/>
      </c>
      <c r="Q149" s="440" t="str">
        <f>IF(D149="","",IF(D149="Nije ocijenjen","",IF(D149="Ocijenjen",IF(M149="Član 17. stav 7. Kriterija",P149,N149+P149))))</f>
        <v/>
      </c>
      <c r="R149" s="330"/>
      <c r="S149" s="330"/>
      <c r="T149" s="330"/>
    </row>
    <row r="150" spans="1:20" s="327" customFormat="1" x14ac:dyDescent="0.25">
      <c r="A150" s="366"/>
      <c r="B150" s="640"/>
      <c r="C150" s="366"/>
      <c r="D150" s="366"/>
      <c r="E150" s="477"/>
      <c r="F150" s="475"/>
      <c r="G150" s="475"/>
      <c r="H150" s="475"/>
      <c r="I150" s="475"/>
      <c r="J150" s="475"/>
      <c r="K150" s="475"/>
      <c r="L150" s="475"/>
      <c r="N150" s="219"/>
      <c r="P150" s="219"/>
      <c r="Q150" s="330"/>
      <c r="R150" s="219"/>
      <c r="S150" s="219"/>
      <c r="T150" s="219"/>
    </row>
    <row r="151" spans="1:20" s="327" customFormat="1" x14ac:dyDescent="0.25">
      <c r="A151" s="821" t="s">
        <v>245</v>
      </c>
      <c r="B151" s="822"/>
      <c r="C151" s="823"/>
      <c r="D151" s="442"/>
      <c r="E151" s="443"/>
      <c r="F151" s="443"/>
      <c r="G151" s="486"/>
      <c r="H151" s="486"/>
      <c r="I151" s="486"/>
      <c r="J151" s="486"/>
      <c r="K151" s="486"/>
      <c r="L151" s="443"/>
      <c r="M151" s="445"/>
      <c r="N151" s="445"/>
      <c r="O151" s="445"/>
      <c r="P151" s="444"/>
      <c r="Q151" s="444"/>
      <c r="R151" s="219"/>
      <c r="S151" s="219"/>
      <c r="T151" s="219"/>
    </row>
    <row r="152" spans="1:20" s="327" customFormat="1" x14ac:dyDescent="0.25">
      <c r="A152" s="439">
        <v>11</v>
      </c>
      <c r="B152" s="355" t="s">
        <v>150</v>
      </c>
      <c r="C152" s="355"/>
      <c r="D152" s="355"/>
      <c r="E152" s="473"/>
      <c r="F152" s="356">
        <f t="shared" ref="F152" si="65">SUM(H152:L152)</f>
        <v>0</v>
      </c>
      <c r="G152" s="473"/>
      <c r="H152" s="473"/>
      <c r="I152" s="473"/>
      <c r="J152" s="473"/>
      <c r="K152" s="473"/>
      <c r="L152" s="473"/>
      <c r="M152" s="433"/>
      <c r="N152" s="434"/>
      <c r="O152" s="433"/>
      <c r="P152" s="434"/>
      <c r="Q152" s="435"/>
      <c r="R152" s="219"/>
      <c r="S152" s="219"/>
      <c r="T152" s="219"/>
    </row>
    <row r="153" spans="1:20" s="327" customFormat="1" x14ac:dyDescent="0.25">
      <c r="A153" s="821" t="s">
        <v>246</v>
      </c>
      <c r="B153" s="822"/>
      <c r="C153" s="823"/>
      <c r="D153" s="446"/>
      <c r="E153" s="447"/>
      <c r="F153" s="447"/>
      <c r="G153" s="447"/>
      <c r="H153" s="447"/>
      <c r="I153" s="447"/>
      <c r="J153" s="447"/>
      <c r="K153" s="447"/>
      <c r="L153" s="447"/>
      <c r="M153" s="448"/>
      <c r="N153" s="449"/>
      <c r="O153" s="448"/>
      <c r="P153" s="449"/>
      <c r="Q153" s="458"/>
      <c r="R153" s="219"/>
      <c r="S153" s="219"/>
      <c r="T153" s="219"/>
    </row>
    <row r="154" spans="1:20" s="327" customFormat="1" x14ac:dyDescent="0.25">
      <c r="A154" s="436">
        <f>+A152</f>
        <v>11</v>
      </c>
      <c r="B154" s="437" t="str">
        <f>+B152</f>
        <v>Ime i prezime</v>
      </c>
      <c r="C154" s="355"/>
      <c r="D154" s="355"/>
      <c r="E154" s="473"/>
      <c r="F154" s="356">
        <f t="shared" ref="F154" si="66">SUM(H154:L154)</f>
        <v>0</v>
      </c>
      <c r="G154" s="473"/>
      <c r="H154" s="473"/>
      <c r="I154" s="473"/>
      <c r="J154" s="473"/>
      <c r="K154" s="473"/>
      <c r="L154" s="473"/>
      <c r="M154" s="433"/>
      <c r="N154" s="434"/>
      <c r="O154" s="433"/>
      <c r="P154" s="434"/>
      <c r="Q154" s="435"/>
      <c r="R154" s="219"/>
      <c r="S154" s="219"/>
      <c r="T154" s="219"/>
    </row>
    <row r="155" spans="1:20" s="327" customFormat="1" ht="15.75" thickBot="1" x14ac:dyDescent="0.3">
      <c r="A155" s="432" t="s">
        <v>247</v>
      </c>
      <c r="B155" s="640"/>
      <c r="C155" s="366"/>
      <c r="D155" s="366"/>
      <c r="E155" s="477"/>
      <c r="F155" s="475"/>
      <c r="G155" s="475"/>
      <c r="H155" s="475"/>
      <c r="I155" s="475"/>
      <c r="J155" s="475"/>
      <c r="K155" s="475"/>
      <c r="L155" s="475"/>
      <c r="N155" s="219"/>
      <c r="P155" s="219"/>
      <c r="Q155" s="330"/>
      <c r="R155" s="219"/>
      <c r="S155" s="219"/>
      <c r="T155" s="219"/>
    </row>
    <row r="156" spans="1:20" s="457" customFormat="1" ht="15.75" thickBot="1" x14ac:dyDescent="0.3">
      <c r="A156" s="450">
        <f>+A152</f>
        <v>11</v>
      </c>
      <c r="B156" s="451" t="str">
        <f>+B152</f>
        <v>Ime i prezime</v>
      </c>
      <c r="C156" s="684"/>
      <c r="D156" s="453"/>
      <c r="E156" s="478">
        <f>+E152+E154</f>
        <v>0</v>
      </c>
      <c r="F156" s="454">
        <f t="shared" ref="F156" si="67">SUM(H156:L156)</f>
        <v>0</v>
      </c>
      <c r="G156" s="478">
        <f t="shared" ref="G156:L156" si="68">+G152+G154</f>
        <v>0</v>
      </c>
      <c r="H156" s="478">
        <f t="shared" si="68"/>
        <v>0</v>
      </c>
      <c r="I156" s="478">
        <f t="shared" si="68"/>
        <v>0</v>
      </c>
      <c r="J156" s="478">
        <f t="shared" si="68"/>
        <v>0</v>
      </c>
      <c r="K156" s="478">
        <f t="shared" si="68"/>
        <v>0</v>
      </c>
      <c r="L156" s="478">
        <f t="shared" si="68"/>
        <v>0</v>
      </c>
      <c r="M156" s="455" t="str">
        <f>IF(D156="","",IF(D156="Nije ocijenjen","",IF(D156="Ocijenjen",IF(F156&lt;10,"Član 17. stav 7. Kriterija",(K156+(L156/2))/(F156)))))</f>
        <v/>
      </c>
      <c r="N156" s="456" t="str">
        <f>IF(D156="","",IF(D156="Nije ocijenjen","",IF(D156="Ocijenjen",IF(M156="Član 17. stav 7. Kriterija","",IF(M156&gt;0.4,0,IF(M156&gt;0.3,8,IF(M156&gt;0.2,16,IF(M156&gt;0.1,24,IF(M156&lt;=0.1,30,)))))))))</f>
        <v/>
      </c>
      <c r="O156" s="455" t="str">
        <f t="shared" ref="O156" si="69">IF(D156="","",IF(D156="Nije ocijenjen","",IF(D156="Ocijenjen",IF(E156=0,"",((K156+J156+(L156/2))/(E156))))))</f>
        <v/>
      </c>
      <c r="P156" s="456" t="str">
        <f t="shared" ref="P156" si="70">IF(D156="","",IF(D156="Nije ocijenjen","",IF(D156="Ocijenjen",IF(O156&gt;0.2,0,IF(O156&gt;0.15,2,IF(O156&gt;0.1,4,IF(O156&gt;0.06,6,IF(O156&gt;0.03,8,IF(O156&lt;=0.03,10,)))))))))</f>
        <v/>
      </c>
      <c r="Q156" s="440" t="str">
        <f>IF(D156="","",IF(D156="Nije ocijenjen","",IF(D156="Ocijenjen",IF(M156="Član 17. stav 7. Kriterija",P156,N156+P156))))</f>
        <v/>
      </c>
      <c r="R156" s="330"/>
      <c r="S156" s="330"/>
      <c r="T156" s="330"/>
    </row>
    <row r="157" spans="1:20" s="327" customFormat="1" x14ac:dyDescent="0.25">
      <c r="A157" s="366"/>
      <c r="B157" s="640"/>
      <c r="C157" s="366"/>
      <c r="D157" s="366"/>
      <c r="E157" s="477"/>
      <c r="F157" s="475"/>
      <c r="G157" s="475"/>
      <c r="H157" s="475"/>
      <c r="I157" s="475"/>
      <c r="J157" s="475"/>
      <c r="K157" s="475"/>
      <c r="L157" s="475"/>
      <c r="N157" s="219"/>
      <c r="P157" s="219"/>
      <c r="Q157" s="330"/>
      <c r="R157" s="219"/>
      <c r="S157" s="219"/>
      <c r="T157" s="219"/>
    </row>
    <row r="158" spans="1:20" s="327" customFormat="1" x14ac:dyDescent="0.25">
      <c r="A158" s="821" t="s">
        <v>245</v>
      </c>
      <c r="B158" s="822"/>
      <c r="C158" s="823"/>
      <c r="D158" s="442"/>
      <c r="E158" s="443"/>
      <c r="F158" s="443"/>
      <c r="G158" s="486"/>
      <c r="H158" s="486"/>
      <c r="I158" s="486"/>
      <c r="J158" s="486"/>
      <c r="K158" s="486"/>
      <c r="L158" s="443"/>
      <c r="M158" s="445"/>
      <c r="N158" s="445"/>
      <c r="O158" s="445"/>
      <c r="P158" s="444"/>
      <c r="Q158" s="444"/>
      <c r="R158" s="219"/>
      <c r="S158" s="219"/>
      <c r="T158" s="219"/>
    </row>
    <row r="159" spans="1:20" s="327" customFormat="1" x14ac:dyDescent="0.25">
      <c r="A159" s="439">
        <v>12</v>
      </c>
      <c r="B159" s="355" t="s">
        <v>150</v>
      </c>
      <c r="C159" s="355"/>
      <c r="D159" s="355"/>
      <c r="E159" s="473"/>
      <c r="F159" s="356">
        <f t="shared" ref="F159" si="71">SUM(H159:L159)</f>
        <v>0</v>
      </c>
      <c r="G159" s="473"/>
      <c r="H159" s="473"/>
      <c r="I159" s="473"/>
      <c r="J159" s="473"/>
      <c r="K159" s="473"/>
      <c r="L159" s="473"/>
      <c r="M159" s="433"/>
      <c r="N159" s="434"/>
      <c r="O159" s="433"/>
      <c r="P159" s="434"/>
      <c r="Q159" s="435"/>
      <c r="R159" s="219"/>
      <c r="S159" s="219"/>
      <c r="T159" s="219"/>
    </row>
    <row r="160" spans="1:20" s="327" customFormat="1" x14ac:dyDescent="0.25">
      <c r="A160" s="821" t="s">
        <v>246</v>
      </c>
      <c r="B160" s="822"/>
      <c r="C160" s="823"/>
      <c r="D160" s="446"/>
      <c r="E160" s="447"/>
      <c r="F160" s="447"/>
      <c r="G160" s="447"/>
      <c r="H160" s="447"/>
      <c r="I160" s="447"/>
      <c r="J160" s="447"/>
      <c r="K160" s="447"/>
      <c r="L160" s="447"/>
      <c r="M160" s="448"/>
      <c r="N160" s="449"/>
      <c r="O160" s="448"/>
      <c r="P160" s="449"/>
      <c r="Q160" s="458"/>
      <c r="R160" s="219"/>
      <c r="S160" s="219"/>
      <c r="T160" s="219"/>
    </row>
    <row r="161" spans="1:20" s="327" customFormat="1" x14ac:dyDescent="0.25">
      <c r="A161" s="436">
        <f>+A159</f>
        <v>12</v>
      </c>
      <c r="B161" s="437" t="str">
        <f>+B159</f>
        <v>Ime i prezime</v>
      </c>
      <c r="C161" s="355"/>
      <c r="D161" s="355"/>
      <c r="E161" s="473"/>
      <c r="F161" s="356">
        <f>SUM(H161:L161)</f>
        <v>0</v>
      </c>
      <c r="G161" s="473"/>
      <c r="H161" s="473"/>
      <c r="I161" s="473"/>
      <c r="J161" s="473"/>
      <c r="K161" s="473"/>
      <c r="L161" s="473"/>
      <c r="M161" s="433"/>
      <c r="N161" s="434"/>
      <c r="O161" s="433"/>
      <c r="P161" s="434"/>
      <c r="Q161" s="435"/>
      <c r="R161" s="219"/>
      <c r="S161" s="219"/>
      <c r="T161" s="219"/>
    </row>
    <row r="162" spans="1:20" s="327" customFormat="1" ht="15.75" thickBot="1" x14ac:dyDescent="0.3">
      <c r="A162" s="432" t="s">
        <v>247</v>
      </c>
      <c r="B162" s="640"/>
      <c r="C162" s="366"/>
      <c r="D162" s="366"/>
      <c r="E162" s="477"/>
      <c r="F162" s="475"/>
      <c r="G162" s="475"/>
      <c r="H162" s="475"/>
      <c r="I162" s="475"/>
      <c r="J162" s="475"/>
      <c r="K162" s="475"/>
      <c r="L162" s="475"/>
      <c r="N162" s="219"/>
      <c r="P162" s="219"/>
      <c r="Q162" s="330"/>
      <c r="R162" s="219"/>
      <c r="S162" s="219"/>
      <c r="T162" s="219"/>
    </row>
    <row r="163" spans="1:20" s="457" customFormat="1" ht="15.75" thickBot="1" x14ac:dyDescent="0.3">
      <c r="A163" s="450">
        <f>+A159</f>
        <v>12</v>
      </c>
      <c r="B163" s="451" t="str">
        <f>+B159</f>
        <v>Ime i prezime</v>
      </c>
      <c r="C163" s="684"/>
      <c r="D163" s="453"/>
      <c r="E163" s="478">
        <f>+E159+E161</f>
        <v>0</v>
      </c>
      <c r="F163" s="454">
        <f t="shared" ref="F163" si="72">SUM(H163:L163)</f>
        <v>0</v>
      </c>
      <c r="G163" s="478">
        <f t="shared" ref="G163:L163" si="73">+G159+G161</f>
        <v>0</v>
      </c>
      <c r="H163" s="478">
        <f t="shared" si="73"/>
        <v>0</v>
      </c>
      <c r="I163" s="478">
        <f t="shared" si="73"/>
        <v>0</v>
      </c>
      <c r="J163" s="478">
        <f t="shared" si="73"/>
        <v>0</v>
      </c>
      <c r="K163" s="478">
        <f t="shared" si="73"/>
        <v>0</v>
      </c>
      <c r="L163" s="478">
        <f t="shared" si="73"/>
        <v>0</v>
      </c>
      <c r="M163" s="455" t="str">
        <f>IF(D163="","",IF(D163="Nije ocijenjen","",IF(D163="Ocijenjen",IF(F163&lt;10,"Član 17. stav 7. Kriterija",(K163+(L163/2))/(F163)))))</f>
        <v/>
      </c>
      <c r="N163" s="456" t="str">
        <f>IF(D163="","",IF(D163="Nije ocijenjen","",IF(D163="Ocijenjen",IF(M163="Član 17. stav 7. Kriterija","",IF(M163&gt;0.4,0,IF(M163&gt;0.3,8,IF(M163&gt;0.2,16,IF(M163&gt;0.1,24,IF(M163&lt;=0.1,30,)))))))))</f>
        <v/>
      </c>
      <c r="O163" s="455" t="str">
        <f t="shared" ref="O163" si="74">IF(D163="","",IF(D163="Nije ocijenjen","",IF(D163="Ocijenjen",IF(E163=0,"",((K163+J163+(L163/2))/(E163))))))</f>
        <v/>
      </c>
      <c r="P163" s="456" t="str">
        <f t="shared" ref="P163" si="75">IF(D163="","",IF(D163="Nije ocijenjen","",IF(D163="Ocijenjen",IF(O163&gt;0.2,0,IF(O163&gt;0.15,2,IF(O163&gt;0.1,4,IF(O163&gt;0.06,6,IF(O163&gt;0.03,8,IF(O163&lt;=0.03,10,)))))))))</f>
        <v/>
      </c>
      <c r="Q163" s="440" t="str">
        <f>IF(D163="","",IF(D163="Nije ocijenjen","",IF(D163="Ocijenjen",IF(M163="Član 17. stav 7. Kriterija",P163,N163+P163))))</f>
        <v/>
      </c>
      <c r="R163" s="330"/>
      <c r="S163" s="330"/>
      <c r="T163" s="330"/>
    </row>
    <row r="164" spans="1:20" s="327" customFormat="1" x14ac:dyDescent="0.25">
      <c r="A164" s="366"/>
      <c r="B164" s="640"/>
      <c r="C164" s="366"/>
      <c r="D164" s="366"/>
      <c r="E164" s="477"/>
      <c r="F164" s="475"/>
      <c r="G164" s="475"/>
      <c r="H164" s="475"/>
      <c r="I164" s="475"/>
      <c r="J164" s="475"/>
      <c r="K164" s="475"/>
      <c r="L164" s="475"/>
      <c r="N164" s="219"/>
      <c r="P164" s="219"/>
      <c r="Q164" s="330"/>
      <c r="R164" s="219"/>
      <c r="S164" s="219"/>
      <c r="T164" s="219"/>
    </row>
    <row r="165" spans="1:20" s="327" customFormat="1" x14ac:dyDescent="0.25">
      <c r="A165" s="821" t="s">
        <v>245</v>
      </c>
      <c r="B165" s="822"/>
      <c r="C165" s="823"/>
      <c r="D165" s="442"/>
      <c r="E165" s="443"/>
      <c r="F165" s="443"/>
      <c r="G165" s="486"/>
      <c r="H165" s="486"/>
      <c r="I165" s="486"/>
      <c r="J165" s="486"/>
      <c r="K165" s="486"/>
      <c r="L165" s="443"/>
      <c r="M165" s="445"/>
      <c r="N165" s="445"/>
      <c r="O165" s="445"/>
      <c r="P165" s="444"/>
      <c r="Q165" s="444"/>
      <c r="R165" s="219"/>
      <c r="S165" s="219"/>
      <c r="T165" s="219"/>
    </row>
    <row r="166" spans="1:20" s="327" customFormat="1" x14ac:dyDescent="0.25">
      <c r="A166" s="439">
        <v>13</v>
      </c>
      <c r="B166" s="355" t="s">
        <v>150</v>
      </c>
      <c r="C166" s="355"/>
      <c r="D166" s="355"/>
      <c r="E166" s="473"/>
      <c r="F166" s="356">
        <f t="shared" ref="F166" si="76">SUM(H166:L166)</f>
        <v>0</v>
      </c>
      <c r="G166" s="473"/>
      <c r="H166" s="473"/>
      <c r="I166" s="473"/>
      <c r="J166" s="473"/>
      <c r="K166" s="473"/>
      <c r="L166" s="473"/>
      <c r="M166" s="433"/>
      <c r="N166" s="434"/>
      <c r="O166" s="433"/>
      <c r="P166" s="434"/>
      <c r="Q166" s="435"/>
      <c r="R166" s="219"/>
      <c r="S166" s="219"/>
      <c r="T166" s="219"/>
    </row>
    <row r="167" spans="1:20" s="327" customFormat="1" x14ac:dyDescent="0.25">
      <c r="A167" s="821" t="s">
        <v>246</v>
      </c>
      <c r="B167" s="822"/>
      <c r="C167" s="823"/>
      <c r="D167" s="446"/>
      <c r="E167" s="447"/>
      <c r="F167" s="447"/>
      <c r="G167" s="447"/>
      <c r="H167" s="447"/>
      <c r="I167" s="447"/>
      <c r="J167" s="447"/>
      <c r="K167" s="447"/>
      <c r="L167" s="447"/>
      <c r="M167" s="448"/>
      <c r="N167" s="449"/>
      <c r="O167" s="448"/>
      <c r="P167" s="449"/>
      <c r="Q167" s="458"/>
      <c r="R167" s="219"/>
      <c r="S167" s="219"/>
      <c r="T167" s="219"/>
    </row>
    <row r="168" spans="1:20" s="327" customFormat="1" x14ac:dyDescent="0.25">
      <c r="A168" s="436">
        <f>+A166</f>
        <v>13</v>
      </c>
      <c r="B168" s="437" t="str">
        <f>+B166</f>
        <v>Ime i prezime</v>
      </c>
      <c r="C168" s="355"/>
      <c r="D168" s="355"/>
      <c r="E168" s="473"/>
      <c r="F168" s="356">
        <f t="shared" ref="F168" si="77">SUM(H168:L168)</f>
        <v>0</v>
      </c>
      <c r="G168" s="473"/>
      <c r="H168" s="473"/>
      <c r="I168" s="473"/>
      <c r="J168" s="473"/>
      <c r="K168" s="473"/>
      <c r="L168" s="473"/>
      <c r="M168" s="433"/>
      <c r="N168" s="434"/>
      <c r="O168" s="433"/>
      <c r="P168" s="434"/>
      <c r="Q168" s="435"/>
      <c r="R168" s="219"/>
      <c r="S168" s="219"/>
      <c r="T168" s="219"/>
    </row>
    <row r="169" spans="1:20" s="327" customFormat="1" ht="15.75" thickBot="1" x14ac:dyDescent="0.3">
      <c r="A169" s="432" t="s">
        <v>247</v>
      </c>
      <c r="B169" s="640"/>
      <c r="C169" s="366"/>
      <c r="D169" s="366"/>
      <c r="E169" s="477"/>
      <c r="F169" s="475"/>
      <c r="G169" s="475"/>
      <c r="H169" s="475"/>
      <c r="I169" s="475"/>
      <c r="J169" s="475"/>
      <c r="K169" s="475"/>
      <c r="L169" s="475"/>
      <c r="N169" s="219"/>
      <c r="P169" s="219"/>
      <c r="Q169" s="330"/>
      <c r="R169" s="219"/>
      <c r="S169" s="219"/>
      <c r="T169" s="219"/>
    </row>
    <row r="170" spans="1:20" s="457" customFormat="1" ht="15.75" thickBot="1" x14ac:dyDescent="0.3">
      <c r="A170" s="450">
        <f>+A166</f>
        <v>13</v>
      </c>
      <c r="B170" s="451" t="str">
        <f>+B166</f>
        <v>Ime i prezime</v>
      </c>
      <c r="C170" s="684"/>
      <c r="D170" s="453"/>
      <c r="E170" s="478">
        <f>+E166+E168</f>
        <v>0</v>
      </c>
      <c r="F170" s="454">
        <f t="shared" ref="F170" si="78">SUM(H170:L170)</f>
        <v>0</v>
      </c>
      <c r="G170" s="478">
        <f t="shared" ref="G170:L170" si="79">+G166+G168</f>
        <v>0</v>
      </c>
      <c r="H170" s="478">
        <f t="shared" si="79"/>
        <v>0</v>
      </c>
      <c r="I170" s="478">
        <f t="shared" si="79"/>
        <v>0</v>
      </c>
      <c r="J170" s="478">
        <f t="shared" si="79"/>
        <v>0</v>
      </c>
      <c r="K170" s="478">
        <f t="shared" si="79"/>
        <v>0</v>
      </c>
      <c r="L170" s="478">
        <f t="shared" si="79"/>
        <v>0</v>
      </c>
      <c r="M170" s="455" t="str">
        <f>IF(D170="","",IF(D170="Nije ocijenjen","",IF(D170="Ocijenjen",IF(F170&lt;10,"Član 17. stav 7. Kriterija",(K170+(L170/2))/(F170)))))</f>
        <v/>
      </c>
      <c r="N170" s="456" t="str">
        <f>IF(D170="","",IF(D170="Nije ocijenjen","",IF(D170="Ocijenjen",IF(M170="Član 17. stav 7. Kriterija","",IF(M170&gt;0.4,0,IF(M170&gt;0.3,8,IF(M170&gt;0.2,16,IF(M170&gt;0.1,24,IF(M170&lt;=0.1,30,)))))))))</f>
        <v/>
      </c>
      <c r="O170" s="455" t="str">
        <f t="shared" ref="O170" si="80">IF(D170="","",IF(D170="Nije ocijenjen","",IF(D170="Ocijenjen",IF(E170=0,"",((K170+J170+(L170/2))/(E170))))))</f>
        <v/>
      </c>
      <c r="P170" s="456" t="str">
        <f t="shared" ref="P170" si="81">IF(D170="","",IF(D170="Nije ocijenjen","",IF(D170="Ocijenjen",IF(O170&gt;0.2,0,IF(O170&gt;0.15,2,IF(O170&gt;0.1,4,IF(O170&gt;0.06,6,IF(O170&gt;0.03,8,IF(O170&lt;=0.03,10,)))))))))</f>
        <v/>
      </c>
      <c r="Q170" s="440" t="str">
        <f>IF(D170="","",IF(D170="Nije ocijenjen","",IF(D170="Ocijenjen",IF(M170="Član 17. stav 7. Kriterija",P170,N170+P170))))</f>
        <v/>
      </c>
      <c r="R170" s="330"/>
      <c r="S170" s="330"/>
      <c r="T170" s="330"/>
    </row>
    <row r="171" spans="1:20" s="327" customFormat="1" x14ac:dyDescent="0.25">
      <c r="A171" s="366"/>
      <c r="B171" s="640"/>
      <c r="C171" s="366"/>
      <c r="D171" s="366"/>
      <c r="E171" s="477"/>
      <c r="F171" s="475"/>
      <c r="G171" s="475"/>
      <c r="H171" s="475"/>
      <c r="I171" s="475"/>
      <c r="J171" s="475"/>
      <c r="K171" s="475"/>
      <c r="L171" s="475"/>
      <c r="N171" s="219"/>
      <c r="P171" s="219"/>
      <c r="Q171" s="330"/>
      <c r="R171" s="219"/>
      <c r="S171" s="219"/>
      <c r="T171" s="219"/>
    </row>
    <row r="172" spans="1:20" s="327" customFormat="1" x14ac:dyDescent="0.25">
      <c r="A172" s="821" t="s">
        <v>245</v>
      </c>
      <c r="B172" s="822"/>
      <c r="C172" s="823"/>
      <c r="D172" s="442"/>
      <c r="E172" s="443"/>
      <c r="F172" s="443"/>
      <c r="G172" s="486"/>
      <c r="H172" s="486"/>
      <c r="I172" s="486"/>
      <c r="J172" s="486"/>
      <c r="K172" s="486"/>
      <c r="L172" s="443"/>
      <c r="M172" s="445"/>
      <c r="N172" s="445"/>
      <c r="O172" s="445"/>
      <c r="P172" s="444"/>
      <c r="Q172" s="444"/>
      <c r="R172" s="219"/>
      <c r="S172" s="219"/>
      <c r="T172" s="219"/>
    </row>
    <row r="173" spans="1:20" s="327" customFormat="1" x14ac:dyDescent="0.25">
      <c r="A173" s="439">
        <v>14</v>
      </c>
      <c r="B173" s="355" t="s">
        <v>150</v>
      </c>
      <c r="C173" s="355"/>
      <c r="D173" s="355"/>
      <c r="E173" s="473"/>
      <c r="F173" s="356">
        <f t="shared" ref="F173" si="82">SUM(H173:L173)</f>
        <v>0</v>
      </c>
      <c r="G173" s="473"/>
      <c r="H173" s="473"/>
      <c r="I173" s="473"/>
      <c r="J173" s="473"/>
      <c r="K173" s="473"/>
      <c r="L173" s="473"/>
      <c r="M173" s="433"/>
      <c r="N173" s="434"/>
      <c r="O173" s="433"/>
      <c r="P173" s="434"/>
      <c r="Q173" s="435"/>
      <c r="R173" s="219"/>
      <c r="S173" s="219"/>
      <c r="T173" s="219"/>
    </row>
    <row r="174" spans="1:20" s="327" customFormat="1" x14ac:dyDescent="0.25">
      <c r="A174" s="821" t="s">
        <v>246</v>
      </c>
      <c r="B174" s="822"/>
      <c r="C174" s="823"/>
      <c r="D174" s="446"/>
      <c r="E174" s="447"/>
      <c r="F174" s="447"/>
      <c r="G174" s="447"/>
      <c r="H174" s="447"/>
      <c r="I174" s="447"/>
      <c r="J174" s="447"/>
      <c r="K174" s="447"/>
      <c r="L174" s="447"/>
      <c r="M174" s="448"/>
      <c r="N174" s="449"/>
      <c r="O174" s="448"/>
      <c r="P174" s="449"/>
      <c r="Q174" s="458"/>
      <c r="R174" s="219"/>
      <c r="S174" s="219"/>
      <c r="T174" s="219"/>
    </row>
    <row r="175" spans="1:20" s="327" customFormat="1" x14ac:dyDescent="0.25">
      <c r="A175" s="436">
        <f>+A173</f>
        <v>14</v>
      </c>
      <c r="B175" s="437" t="str">
        <f>+B173</f>
        <v>Ime i prezime</v>
      </c>
      <c r="C175" s="355"/>
      <c r="D175" s="355"/>
      <c r="E175" s="473"/>
      <c r="F175" s="356">
        <f t="shared" ref="F175" si="83">SUM(H175:L175)</f>
        <v>0</v>
      </c>
      <c r="G175" s="473"/>
      <c r="H175" s="473"/>
      <c r="I175" s="473"/>
      <c r="J175" s="473"/>
      <c r="K175" s="473"/>
      <c r="L175" s="473"/>
      <c r="M175" s="433"/>
      <c r="N175" s="434"/>
      <c r="O175" s="433"/>
      <c r="P175" s="434"/>
      <c r="Q175" s="435"/>
      <c r="R175" s="219"/>
      <c r="S175" s="219"/>
      <c r="T175" s="219"/>
    </row>
    <row r="176" spans="1:20" s="327" customFormat="1" ht="15.75" thickBot="1" x14ac:dyDescent="0.3">
      <c r="A176" s="432" t="s">
        <v>247</v>
      </c>
      <c r="B176" s="640"/>
      <c r="C176" s="366"/>
      <c r="D176" s="366"/>
      <c r="E176" s="477"/>
      <c r="F176" s="475"/>
      <c r="G176" s="475"/>
      <c r="H176" s="475"/>
      <c r="I176" s="475"/>
      <c r="J176" s="475"/>
      <c r="K176" s="475"/>
      <c r="L176" s="475"/>
      <c r="N176" s="219"/>
      <c r="P176" s="219"/>
      <c r="Q176" s="330"/>
      <c r="R176" s="219"/>
      <c r="S176" s="219"/>
      <c r="T176" s="219"/>
    </row>
    <row r="177" spans="1:20" s="457" customFormat="1" ht="15.75" thickBot="1" x14ac:dyDescent="0.3">
      <c r="A177" s="450">
        <f>+A173</f>
        <v>14</v>
      </c>
      <c r="B177" s="451" t="str">
        <f>+B173</f>
        <v>Ime i prezime</v>
      </c>
      <c r="C177" s="684"/>
      <c r="D177" s="453"/>
      <c r="E177" s="478">
        <f>+E173+E175</f>
        <v>0</v>
      </c>
      <c r="F177" s="454">
        <f t="shared" ref="F177" si="84">SUM(H177:L177)</f>
        <v>0</v>
      </c>
      <c r="G177" s="478">
        <f t="shared" ref="G177:L177" si="85">+G173+G175</f>
        <v>0</v>
      </c>
      <c r="H177" s="478">
        <f t="shared" si="85"/>
        <v>0</v>
      </c>
      <c r="I177" s="478">
        <f t="shared" si="85"/>
        <v>0</v>
      </c>
      <c r="J177" s="478">
        <f t="shared" si="85"/>
        <v>0</v>
      </c>
      <c r="K177" s="478">
        <f t="shared" si="85"/>
        <v>0</v>
      </c>
      <c r="L177" s="478">
        <f t="shared" si="85"/>
        <v>0</v>
      </c>
      <c r="M177" s="455" t="str">
        <f>IF(D177="","",IF(D177="Nije ocijenjen","",IF(D177="Ocijenjen",IF(F177&lt;10,"Član 17. stav 7. Kriterija",(K177+(L177/2))/(F177)))))</f>
        <v/>
      </c>
      <c r="N177" s="456" t="str">
        <f>IF(D177="","",IF(D177="Nije ocijenjen","",IF(D177="Ocijenjen",IF(M177="Član 17. stav 7. Kriterija","",IF(M177&gt;0.4,0,IF(M177&gt;0.3,8,IF(M177&gt;0.2,16,IF(M177&gt;0.1,24,IF(M177&lt;=0.1,30,)))))))))</f>
        <v/>
      </c>
      <c r="O177" s="455" t="str">
        <f t="shared" ref="O177" si="86">IF(D177="","",IF(D177="Nije ocijenjen","",IF(D177="Ocijenjen",IF(E177=0,"",((K177+J177+(L177/2))/(E177))))))</f>
        <v/>
      </c>
      <c r="P177" s="456" t="str">
        <f t="shared" ref="P177" si="87">IF(D177="","",IF(D177="Nije ocijenjen","",IF(D177="Ocijenjen",IF(O177&gt;0.2,0,IF(O177&gt;0.15,2,IF(O177&gt;0.1,4,IF(O177&gt;0.06,6,IF(O177&gt;0.03,8,IF(O177&lt;=0.03,10,)))))))))</f>
        <v/>
      </c>
      <c r="Q177" s="440" t="str">
        <f>IF(D177="","",IF(D177="Nije ocijenjen","",IF(D177="Ocijenjen",IF(M177="Član 17. stav 7. Kriterija",P177,N177+P177))))</f>
        <v/>
      </c>
      <c r="R177" s="330"/>
      <c r="S177" s="330"/>
      <c r="T177" s="330"/>
    </row>
    <row r="178" spans="1:20" s="327" customFormat="1" x14ac:dyDescent="0.25">
      <c r="A178" s="366"/>
      <c r="B178" s="640"/>
      <c r="C178" s="366"/>
      <c r="D178" s="366"/>
      <c r="E178" s="477"/>
      <c r="F178" s="475"/>
      <c r="G178" s="475"/>
      <c r="H178" s="475"/>
      <c r="I178" s="475"/>
      <c r="J178" s="475"/>
      <c r="K178" s="475"/>
      <c r="L178" s="475"/>
      <c r="N178" s="219"/>
      <c r="P178" s="219"/>
      <c r="Q178" s="330"/>
      <c r="R178" s="219"/>
      <c r="S178" s="219"/>
      <c r="T178" s="219"/>
    </row>
    <row r="179" spans="1:20" s="327" customFormat="1" x14ac:dyDescent="0.25">
      <c r="A179" s="821" t="s">
        <v>245</v>
      </c>
      <c r="B179" s="822"/>
      <c r="C179" s="823"/>
      <c r="D179" s="442"/>
      <c r="E179" s="443"/>
      <c r="F179" s="443"/>
      <c r="G179" s="486"/>
      <c r="H179" s="486"/>
      <c r="I179" s="486"/>
      <c r="J179" s="486"/>
      <c r="K179" s="486"/>
      <c r="L179" s="443"/>
      <c r="M179" s="445"/>
      <c r="N179" s="445"/>
      <c r="O179" s="445"/>
      <c r="P179" s="444"/>
      <c r="Q179" s="444"/>
      <c r="R179" s="219"/>
      <c r="S179" s="219"/>
      <c r="T179" s="219"/>
    </row>
    <row r="180" spans="1:20" s="327" customFormat="1" x14ac:dyDescent="0.25">
      <c r="A180" s="439">
        <v>15</v>
      </c>
      <c r="B180" s="355" t="s">
        <v>150</v>
      </c>
      <c r="C180" s="355"/>
      <c r="D180" s="355"/>
      <c r="E180" s="473"/>
      <c r="F180" s="356">
        <f t="shared" ref="F180" si="88">SUM(H180:L180)</f>
        <v>0</v>
      </c>
      <c r="G180" s="473"/>
      <c r="H180" s="473"/>
      <c r="I180" s="473"/>
      <c r="J180" s="473"/>
      <c r="K180" s="473"/>
      <c r="L180" s="473"/>
      <c r="M180" s="433"/>
      <c r="N180" s="434"/>
      <c r="O180" s="433"/>
      <c r="P180" s="434"/>
      <c r="Q180" s="435"/>
      <c r="R180" s="219"/>
      <c r="S180" s="219"/>
      <c r="T180" s="219"/>
    </row>
    <row r="181" spans="1:20" s="327" customFormat="1" x14ac:dyDescent="0.25">
      <c r="A181" s="821" t="s">
        <v>246</v>
      </c>
      <c r="B181" s="822"/>
      <c r="C181" s="823"/>
      <c r="D181" s="446"/>
      <c r="E181" s="447"/>
      <c r="F181" s="447"/>
      <c r="G181" s="447"/>
      <c r="H181" s="447"/>
      <c r="I181" s="447"/>
      <c r="J181" s="447"/>
      <c r="K181" s="447"/>
      <c r="L181" s="447"/>
      <c r="M181" s="448"/>
      <c r="N181" s="449"/>
      <c r="O181" s="448"/>
      <c r="P181" s="449"/>
      <c r="Q181" s="458"/>
      <c r="R181" s="219"/>
      <c r="S181" s="219"/>
      <c r="T181" s="219"/>
    </row>
    <row r="182" spans="1:20" s="327" customFormat="1" x14ac:dyDescent="0.25">
      <c r="A182" s="436">
        <f>+A180</f>
        <v>15</v>
      </c>
      <c r="B182" s="437" t="str">
        <f>+B180</f>
        <v>Ime i prezime</v>
      </c>
      <c r="C182" s="355"/>
      <c r="D182" s="355"/>
      <c r="E182" s="473"/>
      <c r="F182" s="356">
        <f t="shared" ref="F182" si="89">SUM(H182:L182)</f>
        <v>0</v>
      </c>
      <c r="G182" s="473"/>
      <c r="H182" s="473"/>
      <c r="I182" s="473"/>
      <c r="J182" s="473"/>
      <c r="K182" s="473"/>
      <c r="L182" s="473"/>
      <c r="M182" s="433"/>
      <c r="N182" s="434"/>
      <c r="O182" s="433"/>
      <c r="P182" s="434"/>
      <c r="Q182" s="435"/>
      <c r="R182" s="219"/>
      <c r="S182" s="219"/>
      <c r="T182" s="219"/>
    </row>
    <row r="183" spans="1:20" s="327" customFormat="1" ht="15.75" thickBot="1" x14ac:dyDescent="0.3">
      <c r="A183" s="432" t="s">
        <v>247</v>
      </c>
      <c r="B183" s="640"/>
      <c r="C183" s="366"/>
      <c r="D183" s="366"/>
      <c r="E183" s="477"/>
      <c r="F183" s="475"/>
      <c r="G183" s="475"/>
      <c r="H183" s="475"/>
      <c r="I183" s="475"/>
      <c r="J183" s="475"/>
      <c r="K183" s="475"/>
      <c r="L183" s="475"/>
      <c r="N183" s="219"/>
      <c r="P183" s="219"/>
      <c r="Q183" s="330"/>
      <c r="R183" s="219"/>
      <c r="S183" s="219"/>
      <c r="T183" s="219"/>
    </row>
    <row r="184" spans="1:20" s="457" customFormat="1" ht="15.75" thickBot="1" x14ac:dyDescent="0.3">
      <c r="A184" s="450">
        <f>+A180</f>
        <v>15</v>
      </c>
      <c r="B184" s="451" t="str">
        <f>+B180</f>
        <v>Ime i prezime</v>
      </c>
      <c r="C184" s="684"/>
      <c r="D184" s="453"/>
      <c r="E184" s="478">
        <f>+E180+E182</f>
        <v>0</v>
      </c>
      <c r="F184" s="454">
        <f t="shared" ref="F184" si="90">SUM(H184:L184)</f>
        <v>0</v>
      </c>
      <c r="G184" s="478">
        <f t="shared" ref="G184:L184" si="91">+G180+G182</f>
        <v>0</v>
      </c>
      <c r="H184" s="478">
        <f t="shared" si="91"/>
        <v>0</v>
      </c>
      <c r="I184" s="478">
        <f t="shared" si="91"/>
        <v>0</v>
      </c>
      <c r="J184" s="478">
        <f t="shared" si="91"/>
        <v>0</v>
      </c>
      <c r="K184" s="478">
        <f t="shared" si="91"/>
        <v>0</v>
      </c>
      <c r="L184" s="478">
        <f t="shared" si="91"/>
        <v>0</v>
      </c>
      <c r="M184" s="455" t="str">
        <f>IF(D184="","",IF(D184="Nije ocijenjen","",IF(D184="Ocijenjen",IF(F184&lt;10,"Član 17. stav 7. Kriterija",(K184+(L184/2))/(F184)))))</f>
        <v/>
      </c>
      <c r="N184" s="456" t="str">
        <f>IF(D184="","",IF(D184="Nije ocijenjen","",IF(D184="Ocijenjen",IF(M184="Član 17. stav 7. Kriterija","",IF(M184&gt;0.4,0,IF(M184&gt;0.3,8,IF(M184&gt;0.2,16,IF(M184&gt;0.1,24,IF(M184&lt;=0.1,30,)))))))))</f>
        <v/>
      </c>
      <c r="O184" s="455" t="str">
        <f t="shared" ref="O184" si="92">IF(D184="","",IF(D184="Nije ocijenjen","",IF(D184="Ocijenjen",IF(E184=0,"",((K184+J184+(L184/2))/(E184))))))</f>
        <v/>
      </c>
      <c r="P184" s="456" t="str">
        <f t="shared" ref="P184" si="93">IF(D184="","",IF(D184="Nije ocijenjen","",IF(D184="Ocijenjen",IF(O184&gt;0.2,0,IF(O184&gt;0.15,2,IF(O184&gt;0.1,4,IF(O184&gt;0.06,6,IF(O184&gt;0.03,8,IF(O184&lt;=0.03,10,)))))))))</f>
        <v/>
      </c>
      <c r="Q184" s="440" t="str">
        <f>IF(D184="","",IF(D184="Nije ocijenjen","",IF(D184="Ocijenjen",IF(M184="Član 17. stav 7. Kriterija",P184,N184+P184))))</f>
        <v/>
      </c>
      <c r="R184" s="330"/>
      <c r="S184" s="330"/>
      <c r="T184" s="330"/>
    </row>
    <row r="185" spans="1:20" s="327" customFormat="1" x14ac:dyDescent="0.25">
      <c r="A185" s="366"/>
      <c r="B185" s="640"/>
      <c r="C185" s="366"/>
      <c r="D185" s="366"/>
      <c r="E185" s="477"/>
      <c r="F185" s="475"/>
      <c r="G185" s="475"/>
      <c r="H185" s="475"/>
      <c r="I185" s="475"/>
      <c r="J185" s="475"/>
      <c r="K185" s="475"/>
      <c r="L185" s="475"/>
      <c r="N185" s="219"/>
      <c r="P185" s="219"/>
      <c r="Q185" s="330"/>
      <c r="R185" s="219"/>
      <c r="S185" s="219"/>
      <c r="T185" s="219"/>
    </row>
    <row r="186" spans="1:20" s="327" customFormat="1" x14ac:dyDescent="0.25">
      <c r="A186" s="366"/>
      <c r="B186" s="640"/>
      <c r="C186" s="366"/>
      <c r="D186" s="366"/>
      <c r="E186" s="477"/>
      <c r="F186" s="475"/>
      <c r="G186" s="475"/>
      <c r="H186" s="475"/>
      <c r="I186" s="475"/>
      <c r="J186" s="475"/>
      <c r="K186" s="475"/>
      <c r="L186" s="475"/>
      <c r="N186" s="219"/>
      <c r="P186" s="219"/>
      <c r="Q186" s="330"/>
      <c r="R186" s="219"/>
      <c r="S186" s="219"/>
      <c r="T186" s="219"/>
    </row>
    <row r="187" spans="1:20" s="327" customFormat="1" ht="31.5" customHeight="1" x14ac:dyDescent="0.25">
      <c r="A187" s="795" t="s">
        <v>242</v>
      </c>
      <c r="B187" s="795"/>
      <c r="C187" s="795"/>
      <c r="D187" s="795"/>
      <c r="E187" s="795"/>
      <c r="F187" s="795"/>
      <c r="G187" s="795"/>
      <c r="H187" s="795"/>
      <c r="I187" s="795"/>
      <c r="J187" s="795"/>
      <c r="K187" s="795"/>
      <c r="L187" s="795"/>
      <c r="M187" s="795"/>
      <c r="N187" s="795"/>
      <c r="O187" s="795"/>
      <c r="P187" s="795"/>
      <c r="Q187" s="795"/>
      <c r="R187" s="219"/>
      <c r="S187" s="219"/>
      <c r="T187" s="219"/>
    </row>
    <row r="188" spans="1:20" s="327" customFormat="1" ht="15" customHeight="1" x14ac:dyDescent="0.25">
      <c r="A188" s="569"/>
      <c r="B188" s="635"/>
      <c r="C188" s="569"/>
      <c r="D188" s="569"/>
      <c r="E188" s="569"/>
      <c r="F188" s="569"/>
      <c r="G188" s="569"/>
      <c r="H188" s="569"/>
      <c r="I188" s="569"/>
      <c r="J188" s="569"/>
      <c r="K188" s="569"/>
      <c r="L188" s="569"/>
      <c r="M188" s="569"/>
      <c r="N188" s="569"/>
      <c r="O188" s="569"/>
      <c r="P188" s="569"/>
      <c r="Q188" s="569"/>
      <c r="R188" s="219"/>
      <c r="S188" s="219"/>
      <c r="T188" s="219"/>
    </row>
    <row r="189" spans="1:20" s="425" customFormat="1" ht="15" customHeight="1" x14ac:dyDescent="0.2">
      <c r="A189" s="795" t="s">
        <v>296</v>
      </c>
      <c r="B189" s="795"/>
      <c r="C189" s="795"/>
      <c r="D189" s="795"/>
      <c r="E189" s="795"/>
      <c r="F189" s="795"/>
      <c r="G189" s="795"/>
      <c r="H189" s="795"/>
      <c r="I189" s="795"/>
      <c r="J189" s="795"/>
      <c r="K189" s="795"/>
      <c r="L189" s="795"/>
      <c r="M189" s="795"/>
      <c r="N189" s="795"/>
      <c r="O189" s="795"/>
      <c r="P189" s="795"/>
      <c r="Q189" s="795"/>
      <c r="R189" s="424"/>
      <c r="S189" s="424"/>
      <c r="T189" s="424"/>
    </row>
    <row r="190" spans="1:20" s="425" customFormat="1" ht="15" customHeight="1" x14ac:dyDescent="0.2">
      <c r="A190" s="795"/>
      <c r="B190" s="795"/>
      <c r="C190" s="795"/>
      <c r="D190" s="795"/>
      <c r="E190" s="795"/>
      <c r="F190" s="795"/>
      <c r="G190" s="795"/>
      <c r="H190" s="795"/>
      <c r="I190" s="795"/>
      <c r="J190" s="795"/>
      <c r="K190" s="795"/>
      <c r="L190" s="795"/>
      <c r="M190" s="795"/>
      <c r="N190" s="795"/>
      <c r="O190" s="795"/>
      <c r="P190" s="795"/>
      <c r="Q190" s="795"/>
      <c r="R190" s="424"/>
      <c r="S190" s="424"/>
      <c r="T190" s="424"/>
    </row>
    <row r="191" spans="1:20" s="368" customFormat="1" ht="15" customHeight="1" x14ac:dyDescent="0.25">
      <c r="A191" s="795"/>
      <c r="B191" s="795"/>
      <c r="C191" s="795"/>
      <c r="D191" s="795"/>
      <c r="E191" s="795"/>
      <c r="F191" s="795"/>
      <c r="G191" s="795"/>
      <c r="H191" s="795"/>
      <c r="I191" s="795"/>
      <c r="J191" s="795"/>
      <c r="K191" s="795"/>
      <c r="L191" s="795"/>
      <c r="M191" s="795"/>
      <c r="N191" s="795"/>
      <c r="O191" s="795"/>
      <c r="P191" s="795"/>
      <c r="Q191" s="795"/>
      <c r="R191" s="367"/>
      <c r="S191" s="367"/>
      <c r="T191" s="367"/>
    </row>
    <row r="192" spans="1:20" s="368" customFormat="1" ht="15" customHeight="1" x14ac:dyDescent="0.25">
      <c r="A192" s="569"/>
      <c r="B192" s="635"/>
      <c r="C192" s="569"/>
      <c r="D192" s="569"/>
      <c r="E192" s="569"/>
      <c r="F192" s="569"/>
      <c r="G192" s="569"/>
      <c r="H192" s="569"/>
      <c r="I192" s="569"/>
      <c r="J192" s="569"/>
      <c r="K192" s="569"/>
      <c r="L192" s="569"/>
      <c r="M192" s="569"/>
      <c r="N192" s="569"/>
      <c r="O192" s="569"/>
      <c r="P192" s="569"/>
      <c r="Q192" s="569"/>
      <c r="R192" s="367"/>
      <c r="S192" s="367"/>
      <c r="T192" s="367"/>
    </row>
    <row r="193" spans="1:20" s="368" customFormat="1" ht="15" customHeight="1" x14ac:dyDescent="0.25">
      <c r="A193" s="794" t="s">
        <v>244</v>
      </c>
      <c r="B193" s="794"/>
      <c r="C193" s="794"/>
      <c r="D193" s="794"/>
      <c r="E193" s="794"/>
      <c r="F193" s="794"/>
      <c r="G193" s="794"/>
      <c r="H193" s="794"/>
      <c r="I193" s="794"/>
      <c r="J193" s="794"/>
      <c r="K193" s="794"/>
      <c r="L193" s="794"/>
      <c r="M193" s="794"/>
      <c r="N193" s="794"/>
      <c r="O193" s="794"/>
      <c r="P193" s="794"/>
      <c r="Q193" s="794"/>
      <c r="R193" s="367"/>
      <c r="S193" s="367"/>
      <c r="T193" s="367"/>
    </row>
    <row r="194" spans="1:20" s="368" customFormat="1" ht="15" customHeight="1" x14ac:dyDescent="0.25">
      <c r="A194" s="568"/>
      <c r="B194" s="635"/>
      <c r="C194" s="568"/>
      <c r="D194" s="568"/>
      <c r="E194" s="568"/>
      <c r="F194" s="568"/>
      <c r="G194" s="568"/>
      <c r="H194" s="568"/>
      <c r="I194" s="568"/>
      <c r="J194" s="568"/>
      <c r="K194" s="568"/>
      <c r="L194" s="568"/>
      <c r="M194" s="568"/>
      <c r="N194" s="568"/>
      <c r="O194" s="568"/>
      <c r="P194" s="568"/>
      <c r="Q194" s="568"/>
      <c r="R194" s="367"/>
      <c r="S194" s="367"/>
      <c r="T194" s="367"/>
    </row>
    <row r="195" spans="1:20" s="423" customFormat="1" ht="15" customHeight="1" x14ac:dyDescent="0.2">
      <c r="A195" s="795" t="s">
        <v>297</v>
      </c>
      <c r="B195" s="795"/>
      <c r="C195" s="795"/>
      <c r="D195" s="795"/>
      <c r="E195" s="795"/>
      <c r="F195" s="795"/>
      <c r="G195" s="795"/>
      <c r="H195" s="795"/>
      <c r="I195" s="795"/>
      <c r="J195" s="795"/>
      <c r="K195" s="795"/>
      <c r="L195" s="795"/>
      <c r="M195" s="795"/>
      <c r="N195" s="795"/>
      <c r="O195" s="795"/>
      <c r="P195" s="795"/>
      <c r="Q195" s="795"/>
      <c r="R195" s="422"/>
      <c r="S195" s="422"/>
      <c r="T195" s="422"/>
    </row>
    <row r="196" spans="1:20" s="423" customFormat="1" ht="15" customHeight="1" x14ac:dyDescent="0.2">
      <c r="A196" s="569"/>
      <c r="B196" s="635"/>
      <c r="C196" s="569"/>
      <c r="D196" s="569"/>
      <c r="E196" s="569"/>
      <c r="F196" s="569"/>
      <c r="G196" s="569"/>
      <c r="H196" s="569"/>
      <c r="I196" s="569"/>
      <c r="J196" s="569"/>
      <c r="K196" s="569"/>
      <c r="L196" s="569"/>
      <c r="M196" s="569"/>
      <c r="N196" s="569"/>
      <c r="O196" s="569"/>
      <c r="P196" s="569"/>
      <c r="Q196" s="569"/>
      <c r="R196" s="422"/>
      <c r="S196" s="422"/>
      <c r="T196" s="422"/>
    </row>
    <row r="197" spans="1:20" s="423" customFormat="1" ht="61.5" customHeight="1" x14ac:dyDescent="0.2">
      <c r="A197" s="796" t="s">
        <v>300</v>
      </c>
      <c r="B197" s="797"/>
      <c r="C197" s="797"/>
      <c r="D197" s="797"/>
      <c r="E197" s="797"/>
      <c r="F197" s="797"/>
      <c r="G197" s="797"/>
      <c r="H197" s="797"/>
      <c r="I197" s="797"/>
      <c r="J197" s="797"/>
      <c r="K197" s="797"/>
      <c r="L197" s="797"/>
      <c r="M197" s="797"/>
      <c r="N197" s="797"/>
      <c r="O197" s="797"/>
      <c r="P197" s="797"/>
      <c r="Q197" s="797"/>
      <c r="R197" s="422"/>
      <c r="S197" s="422"/>
      <c r="T197" s="422"/>
    </row>
    <row r="198" spans="1:20" s="423" customFormat="1" ht="15" customHeight="1" x14ac:dyDescent="0.2">
      <c r="A198" s="570"/>
      <c r="B198" s="636"/>
      <c r="C198" s="571"/>
      <c r="D198" s="571"/>
      <c r="E198" s="571"/>
      <c r="F198" s="571"/>
      <c r="G198" s="571"/>
      <c r="H198" s="571"/>
      <c r="I198" s="571"/>
      <c r="J198" s="571"/>
      <c r="K198" s="571"/>
      <c r="L198" s="571"/>
      <c r="M198" s="571"/>
      <c r="N198" s="571"/>
      <c r="O198" s="571"/>
      <c r="P198" s="571"/>
      <c r="Q198" s="571"/>
      <c r="R198" s="422"/>
      <c r="S198" s="422"/>
      <c r="T198" s="422"/>
    </row>
    <row r="199" spans="1:20" s="368" customFormat="1" ht="15" customHeight="1" x14ac:dyDescent="0.25">
      <c r="A199" s="793" t="s">
        <v>315</v>
      </c>
      <c r="B199" s="793"/>
      <c r="C199" s="793"/>
      <c r="D199" s="793"/>
      <c r="E199" s="793"/>
      <c r="F199" s="793"/>
      <c r="G199" s="793"/>
      <c r="H199" s="793"/>
      <c r="I199" s="793"/>
      <c r="J199" s="793"/>
      <c r="K199" s="793"/>
      <c r="L199" s="793"/>
      <c r="M199" s="793"/>
      <c r="N199" s="793"/>
      <c r="O199" s="793"/>
      <c r="P199" s="793"/>
      <c r="Q199" s="793"/>
      <c r="R199" s="367"/>
      <c r="S199" s="367"/>
      <c r="T199" s="367"/>
    </row>
    <row r="200" spans="1:20" s="368" customFormat="1" ht="15" customHeight="1" x14ac:dyDescent="0.25">
      <c r="A200" s="793"/>
      <c r="B200" s="793"/>
      <c r="C200" s="793"/>
      <c r="D200" s="793"/>
      <c r="E200" s="793"/>
      <c r="F200" s="793"/>
      <c r="G200" s="793"/>
      <c r="H200" s="793"/>
      <c r="I200" s="793"/>
      <c r="J200" s="793"/>
      <c r="K200" s="793"/>
      <c r="L200" s="793"/>
      <c r="M200" s="793"/>
      <c r="N200" s="793"/>
      <c r="O200" s="793"/>
      <c r="P200" s="793"/>
      <c r="Q200" s="793"/>
      <c r="R200" s="367"/>
      <c r="S200" s="367"/>
      <c r="T200" s="367"/>
    </row>
    <row r="201" spans="1:20" s="368" customFormat="1" ht="15" customHeight="1" x14ac:dyDescent="0.25">
      <c r="A201" s="793"/>
      <c r="B201" s="793"/>
      <c r="C201" s="793"/>
      <c r="D201" s="793"/>
      <c r="E201" s="793"/>
      <c r="F201" s="793"/>
      <c r="G201" s="793"/>
      <c r="H201" s="793"/>
      <c r="I201" s="793"/>
      <c r="J201" s="793"/>
      <c r="K201" s="793"/>
      <c r="L201" s="793"/>
      <c r="M201" s="793"/>
      <c r="N201" s="793"/>
      <c r="O201" s="793"/>
      <c r="P201" s="793"/>
      <c r="Q201" s="793"/>
      <c r="R201" s="367"/>
      <c r="S201" s="367"/>
      <c r="T201" s="367"/>
    </row>
    <row r="202" spans="1:20" s="327" customFormat="1" ht="15" customHeight="1" x14ac:dyDescent="0.25">
      <c r="A202" s="793"/>
      <c r="B202" s="793"/>
      <c r="C202" s="793"/>
      <c r="D202" s="793"/>
      <c r="E202" s="793"/>
      <c r="F202" s="793"/>
      <c r="G202" s="793"/>
      <c r="H202" s="793"/>
      <c r="I202" s="793"/>
      <c r="J202" s="793"/>
      <c r="K202" s="793"/>
      <c r="L202" s="793"/>
      <c r="M202" s="793"/>
      <c r="N202" s="793"/>
      <c r="O202" s="793"/>
      <c r="P202" s="793"/>
      <c r="Q202" s="793"/>
      <c r="R202" s="219"/>
      <c r="S202" s="219"/>
      <c r="T202" s="219"/>
    </row>
    <row r="203" spans="1:20" s="327" customFormat="1" ht="65.25" customHeight="1" x14ac:dyDescent="0.25">
      <c r="A203" s="793"/>
      <c r="B203" s="793"/>
      <c r="C203" s="793"/>
      <c r="D203" s="793"/>
      <c r="E203" s="793"/>
      <c r="F203" s="793"/>
      <c r="G203" s="793"/>
      <c r="H203" s="793"/>
      <c r="I203" s="793"/>
      <c r="J203" s="793"/>
      <c r="K203" s="793"/>
      <c r="L203" s="793"/>
      <c r="M203" s="793"/>
      <c r="N203" s="793"/>
      <c r="O203" s="793"/>
      <c r="P203" s="793"/>
      <c r="Q203" s="793"/>
      <c r="R203" s="219"/>
      <c r="S203" s="219"/>
      <c r="T203" s="219"/>
    </row>
    <row r="204" spans="1:20" s="327" customFormat="1" ht="15" customHeight="1" x14ac:dyDescent="0.25">
      <c r="A204" s="793"/>
      <c r="B204" s="793"/>
      <c r="C204" s="793"/>
      <c r="D204" s="793"/>
      <c r="E204" s="793"/>
      <c r="F204" s="793"/>
      <c r="G204" s="793"/>
      <c r="H204" s="793"/>
      <c r="I204" s="793"/>
      <c r="J204" s="793"/>
      <c r="K204" s="793"/>
      <c r="L204" s="793"/>
      <c r="M204" s="793"/>
      <c r="N204" s="793"/>
      <c r="O204" s="793"/>
      <c r="P204" s="793"/>
      <c r="Q204" s="793"/>
      <c r="R204" s="219"/>
      <c r="S204" s="219"/>
      <c r="T204" s="219"/>
    </row>
    <row r="205" spans="1:20" s="327" customFormat="1" ht="76.5" customHeight="1" x14ac:dyDescent="0.25">
      <c r="A205" s="792" t="s">
        <v>316</v>
      </c>
      <c r="B205" s="792"/>
      <c r="C205" s="792"/>
      <c r="D205" s="792"/>
      <c r="E205" s="792"/>
      <c r="F205" s="792"/>
      <c r="G205" s="792"/>
      <c r="H205" s="792"/>
      <c r="I205" s="792"/>
      <c r="J205" s="792"/>
      <c r="K205" s="792"/>
      <c r="L205" s="792"/>
      <c r="M205" s="792"/>
      <c r="N205" s="792"/>
      <c r="O205" s="792"/>
      <c r="P205" s="792"/>
      <c r="Q205" s="792"/>
      <c r="R205" s="219"/>
      <c r="S205" s="219"/>
      <c r="T205" s="219"/>
    </row>
    <row r="206" spans="1:20" s="327" customFormat="1" x14ac:dyDescent="0.25">
      <c r="A206" s="417"/>
      <c r="B206" s="641"/>
      <c r="C206" s="417"/>
      <c r="D206" s="417"/>
      <c r="E206" s="479"/>
      <c r="F206" s="479"/>
      <c r="G206" s="479"/>
      <c r="H206" s="479"/>
      <c r="I206" s="479"/>
      <c r="J206" s="479"/>
      <c r="K206" s="479"/>
      <c r="L206" s="479"/>
      <c r="M206" s="418"/>
      <c r="N206" s="417"/>
      <c r="O206" s="418"/>
      <c r="P206" s="417"/>
      <c r="Q206" s="419"/>
      <c r="R206" s="219"/>
      <c r="S206" s="219"/>
      <c r="T206" s="219"/>
    </row>
    <row r="207" spans="1:20" s="327" customFormat="1" x14ac:dyDescent="0.25">
      <c r="A207" s="417"/>
      <c r="B207" s="641"/>
      <c r="C207" s="417"/>
      <c r="D207" s="417"/>
      <c r="E207" s="479"/>
      <c r="F207" s="479"/>
      <c r="G207" s="479"/>
      <c r="H207" s="479"/>
      <c r="I207" s="479"/>
      <c r="J207" s="479"/>
      <c r="K207" s="479"/>
      <c r="L207" s="479"/>
      <c r="M207" s="418"/>
      <c r="N207" s="417"/>
      <c r="O207" s="418"/>
      <c r="P207" s="417"/>
      <c r="Q207" s="419"/>
      <c r="R207" s="219"/>
      <c r="S207" s="219"/>
      <c r="T207" s="219"/>
    </row>
    <row r="208" spans="1:20" s="327" customFormat="1" x14ac:dyDescent="0.25">
      <c r="A208" s="417"/>
      <c r="B208" s="641"/>
      <c r="C208" s="417"/>
      <c r="D208" s="417"/>
      <c r="E208" s="479"/>
      <c r="F208" s="479"/>
      <c r="G208" s="479"/>
      <c r="H208" s="479"/>
      <c r="I208" s="479"/>
      <c r="J208" s="479"/>
      <c r="K208" s="479"/>
      <c r="L208" s="479"/>
      <c r="M208" s="418"/>
      <c r="N208" s="417"/>
      <c r="O208" s="418"/>
      <c r="P208" s="417"/>
      <c r="Q208" s="419"/>
      <c r="R208" s="219"/>
      <c r="S208" s="219"/>
      <c r="T208" s="219"/>
    </row>
    <row r="209" spans="1:20" s="327" customFormat="1" x14ac:dyDescent="0.25">
      <c r="A209" s="417"/>
      <c r="B209" s="641"/>
      <c r="C209" s="417"/>
      <c r="D209" s="417"/>
      <c r="E209" s="479"/>
      <c r="F209" s="479"/>
      <c r="G209" s="479"/>
      <c r="H209" s="479"/>
      <c r="I209" s="479"/>
      <c r="J209" s="479"/>
      <c r="K209" s="479"/>
      <c r="L209" s="479"/>
      <c r="M209" s="418"/>
      <c r="N209" s="417"/>
      <c r="O209" s="418"/>
      <c r="P209" s="417"/>
      <c r="Q209" s="419"/>
      <c r="R209" s="219"/>
      <c r="S209" s="219"/>
      <c r="T209" s="219"/>
    </row>
    <row r="210" spans="1:20" s="327" customFormat="1" x14ac:dyDescent="0.25">
      <c r="A210" s="417"/>
      <c r="B210" s="641"/>
      <c r="C210" s="417"/>
      <c r="D210" s="417"/>
      <c r="E210" s="479"/>
      <c r="F210" s="479"/>
      <c r="G210" s="479"/>
      <c r="H210" s="479"/>
      <c r="I210" s="479"/>
      <c r="J210" s="479"/>
      <c r="K210" s="479"/>
      <c r="L210" s="479"/>
      <c r="M210" s="418"/>
      <c r="N210" s="417"/>
      <c r="O210" s="418"/>
      <c r="P210" s="417"/>
      <c r="Q210" s="419"/>
      <c r="R210" s="219"/>
      <c r="S210" s="219"/>
      <c r="T210" s="219"/>
    </row>
    <row r="211" spans="1:20" s="327" customFormat="1" x14ac:dyDescent="0.25">
      <c r="A211" s="417"/>
      <c r="B211" s="641"/>
      <c r="C211" s="417"/>
      <c r="D211" s="417"/>
      <c r="E211" s="479"/>
      <c r="F211" s="479"/>
      <c r="G211" s="479"/>
      <c r="H211" s="479"/>
      <c r="I211" s="479"/>
      <c r="J211" s="479"/>
      <c r="K211" s="479"/>
      <c r="L211" s="479"/>
      <c r="M211" s="418"/>
      <c r="N211" s="417"/>
      <c r="O211" s="418"/>
      <c r="P211" s="417"/>
      <c r="Q211" s="419"/>
      <c r="R211" s="219"/>
      <c r="S211" s="219"/>
      <c r="T211" s="219"/>
    </row>
    <row r="212" spans="1:20" s="327" customFormat="1" x14ac:dyDescent="0.25">
      <c r="A212" s="417"/>
      <c r="B212" s="641"/>
      <c r="C212" s="417"/>
      <c r="D212" s="417"/>
      <c r="E212" s="479"/>
      <c r="F212" s="479"/>
      <c r="G212" s="479"/>
      <c r="H212" s="479"/>
      <c r="I212" s="479"/>
      <c r="J212" s="479"/>
      <c r="K212" s="479"/>
      <c r="L212" s="479"/>
      <c r="M212" s="418"/>
      <c r="N212" s="417"/>
      <c r="O212" s="418"/>
      <c r="P212" s="417"/>
      <c r="Q212" s="419"/>
      <c r="R212" s="219"/>
      <c r="S212" s="219"/>
      <c r="T212" s="219"/>
    </row>
    <row r="213" spans="1:20" s="327" customFormat="1" x14ac:dyDescent="0.25">
      <c r="A213" s="417"/>
      <c r="B213" s="641"/>
      <c r="C213" s="417"/>
      <c r="D213" s="417"/>
      <c r="E213" s="479"/>
      <c r="F213" s="479"/>
      <c r="G213" s="479"/>
      <c r="H213" s="479"/>
      <c r="I213" s="479"/>
      <c r="J213" s="479"/>
      <c r="K213" s="479"/>
      <c r="L213" s="479"/>
      <c r="M213" s="418"/>
      <c r="N213" s="417"/>
      <c r="O213" s="418"/>
      <c r="P213" s="417"/>
      <c r="Q213" s="419"/>
      <c r="R213" s="219"/>
      <c r="S213" s="219"/>
      <c r="T213" s="219"/>
    </row>
    <row r="214" spans="1:20" s="327" customFormat="1" x14ac:dyDescent="0.25">
      <c r="A214" s="417"/>
      <c r="B214" s="641"/>
      <c r="C214" s="417"/>
      <c r="D214" s="417"/>
      <c r="E214" s="479"/>
      <c r="F214" s="479"/>
      <c r="G214" s="479"/>
      <c r="H214" s="479"/>
      <c r="I214" s="479"/>
      <c r="J214" s="479"/>
      <c r="K214" s="479"/>
      <c r="L214" s="479"/>
      <c r="M214" s="418"/>
      <c r="N214" s="417"/>
      <c r="O214" s="418"/>
      <c r="P214" s="417"/>
      <c r="Q214" s="419"/>
      <c r="R214" s="219"/>
      <c r="S214" s="219"/>
      <c r="T214" s="219"/>
    </row>
    <row r="215" spans="1:20" s="327" customFormat="1" x14ac:dyDescent="0.25">
      <c r="A215" s="417"/>
      <c r="B215" s="641"/>
      <c r="C215" s="417"/>
      <c r="D215" s="417"/>
      <c r="E215" s="479"/>
      <c r="F215" s="479"/>
      <c r="G215" s="479"/>
      <c r="H215" s="479"/>
      <c r="I215" s="479"/>
      <c r="J215" s="479"/>
      <c r="K215" s="479"/>
      <c r="L215" s="479"/>
      <c r="M215" s="418"/>
      <c r="N215" s="417"/>
      <c r="O215" s="418"/>
      <c r="P215" s="417"/>
      <c r="Q215" s="419"/>
      <c r="R215" s="219"/>
      <c r="S215" s="219"/>
      <c r="T215" s="219"/>
    </row>
    <row r="216" spans="1:20" s="327" customFormat="1" x14ac:dyDescent="0.25">
      <c r="A216" s="417"/>
      <c r="B216" s="641"/>
      <c r="C216" s="417"/>
      <c r="D216" s="417"/>
      <c r="E216" s="479"/>
      <c r="F216" s="479"/>
      <c r="G216" s="479"/>
      <c r="H216" s="479"/>
      <c r="I216" s="479"/>
      <c r="J216" s="479"/>
      <c r="K216" s="479"/>
      <c r="L216" s="479"/>
      <c r="M216" s="418"/>
      <c r="N216" s="417"/>
      <c r="O216" s="418"/>
      <c r="P216" s="417"/>
      <c r="Q216" s="419"/>
      <c r="R216" s="219"/>
      <c r="S216" s="219"/>
      <c r="T216" s="219"/>
    </row>
    <row r="217" spans="1:20" s="327" customFormat="1" x14ac:dyDescent="0.25">
      <c r="A217" s="417"/>
      <c r="B217" s="641"/>
      <c r="C217" s="417"/>
      <c r="D217" s="417"/>
      <c r="E217" s="479"/>
      <c r="F217" s="479"/>
      <c r="G217" s="479"/>
      <c r="H217" s="479"/>
      <c r="I217" s="479"/>
      <c r="J217" s="479"/>
      <c r="K217" s="479"/>
      <c r="L217" s="479"/>
      <c r="M217" s="418"/>
      <c r="N217" s="417"/>
      <c r="O217" s="418"/>
      <c r="P217" s="417"/>
      <c r="Q217" s="419"/>
      <c r="R217" s="219"/>
      <c r="S217" s="219"/>
      <c r="T217" s="219"/>
    </row>
    <row r="218" spans="1:20" s="327" customFormat="1" x14ac:dyDescent="0.25">
      <c r="A218" s="417"/>
      <c r="B218" s="641"/>
      <c r="C218" s="417"/>
      <c r="D218" s="417"/>
      <c r="E218" s="479"/>
      <c r="F218" s="479"/>
      <c r="G218" s="479"/>
      <c r="H218" s="479"/>
      <c r="I218" s="479"/>
      <c r="J218" s="479"/>
      <c r="K218" s="479"/>
      <c r="L218" s="479"/>
      <c r="M218" s="418"/>
      <c r="N218" s="417"/>
      <c r="O218" s="418"/>
      <c r="P218" s="417"/>
      <c r="Q218" s="419"/>
      <c r="R218" s="219"/>
      <c r="S218" s="219"/>
      <c r="T218" s="219"/>
    </row>
    <row r="219" spans="1:20" s="327" customFormat="1" x14ac:dyDescent="0.25">
      <c r="A219" s="417"/>
      <c r="B219" s="641"/>
      <c r="C219" s="417"/>
      <c r="D219" s="417"/>
      <c r="E219" s="479"/>
      <c r="F219" s="479"/>
      <c r="G219" s="479"/>
      <c r="H219" s="479"/>
      <c r="I219" s="479"/>
      <c r="J219" s="479"/>
      <c r="K219" s="479"/>
      <c r="L219" s="479"/>
      <c r="M219" s="418"/>
      <c r="N219" s="417"/>
      <c r="O219" s="418"/>
      <c r="P219" s="417"/>
      <c r="Q219" s="419"/>
      <c r="R219" s="219"/>
      <c r="S219" s="219"/>
      <c r="T219" s="219"/>
    </row>
    <row r="220" spans="1:20" s="327" customFormat="1" x14ac:dyDescent="0.25">
      <c r="A220" s="276"/>
      <c r="B220" s="639"/>
      <c r="C220" s="276"/>
      <c r="D220" s="276"/>
      <c r="E220" s="480"/>
      <c r="F220" s="480"/>
      <c r="G220" s="480"/>
      <c r="H220" s="480"/>
      <c r="I220" s="480"/>
      <c r="J220" s="480"/>
      <c r="K220" s="480"/>
      <c r="L220" s="480"/>
      <c r="M220" s="420"/>
      <c r="N220" s="276"/>
      <c r="O220" s="420"/>
      <c r="P220" s="276"/>
      <c r="Q220" s="421"/>
      <c r="R220" s="219"/>
      <c r="S220" s="219"/>
      <c r="T220" s="219"/>
    </row>
    <row r="221" spans="1:20" s="327" customFormat="1" x14ac:dyDescent="0.25">
      <c r="A221" s="219"/>
      <c r="B221" s="238"/>
      <c r="C221" s="219"/>
      <c r="D221" s="219"/>
      <c r="E221" s="475"/>
      <c r="F221" s="475"/>
      <c r="G221" s="475"/>
      <c r="H221" s="475"/>
      <c r="I221" s="475"/>
      <c r="J221" s="475"/>
      <c r="K221" s="475"/>
      <c r="L221" s="475"/>
      <c r="N221" s="219"/>
      <c r="P221" s="219"/>
      <c r="Q221" s="330"/>
      <c r="R221" s="219"/>
      <c r="S221" s="219"/>
      <c r="T221" s="219"/>
    </row>
    <row r="222" spans="1:20" s="327" customFormat="1" x14ac:dyDescent="0.25">
      <c r="A222" s="219"/>
      <c r="B222" s="238"/>
      <c r="C222" s="219"/>
      <c r="D222" s="219"/>
      <c r="E222" s="475"/>
      <c r="F222" s="475"/>
      <c r="G222" s="475"/>
      <c r="H222" s="475"/>
      <c r="I222" s="475"/>
      <c r="J222" s="475"/>
      <c r="K222" s="475"/>
      <c r="L222" s="475"/>
      <c r="N222" s="219"/>
      <c r="P222" s="219"/>
      <c r="Q222" s="330"/>
      <c r="R222" s="219"/>
      <c r="S222" s="219"/>
      <c r="T222" s="219"/>
    </row>
    <row r="223" spans="1:20" s="327" customFormat="1" x14ac:dyDescent="0.25">
      <c r="A223" s="219"/>
      <c r="B223" s="238"/>
      <c r="C223" s="219"/>
      <c r="D223" s="219"/>
      <c r="E223" s="475"/>
      <c r="F223" s="475"/>
      <c r="G223" s="475"/>
      <c r="H223" s="475"/>
      <c r="I223" s="475"/>
      <c r="J223" s="475"/>
      <c r="K223" s="475"/>
      <c r="L223" s="475"/>
      <c r="N223" s="219"/>
      <c r="P223" s="219"/>
      <c r="Q223" s="330"/>
      <c r="R223" s="219"/>
      <c r="S223" s="219"/>
      <c r="T223" s="219"/>
    </row>
    <row r="224" spans="1:20" s="327" customFormat="1" x14ac:dyDescent="0.25">
      <c r="A224" s="219"/>
      <c r="B224" s="238"/>
      <c r="C224" s="219"/>
      <c r="D224" s="219"/>
      <c r="E224" s="475"/>
      <c r="F224" s="475"/>
      <c r="G224" s="475"/>
      <c r="H224" s="475"/>
      <c r="I224" s="475"/>
      <c r="J224" s="475"/>
      <c r="K224" s="475"/>
      <c r="L224" s="475"/>
      <c r="N224" s="219"/>
      <c r="P224" s="219"/>
      <c r="Q224" s="330"/>
      <c r="R224" s="219"/>
      <c r="S224" s="219"/>
      <c r="T224" s="219"/>
    </row>
    <row r="225" spans="1:20" s="327" customFormat="1" x14ac:dyDescent="0.25">
      <c r="A225" s="219"/>
      <c r="B225" s="238"/>
      <c r="C225" s="219"/>
      <c r="D225" s="219"/>
      <c r="E225" s="475"/>
      <c r="F225" s="475"/>
      <c r="G225" s="475"/>
      <c r="H225" s="475"/>
      <c r="I225" s="475"/>
      <c r="J225" s="475"/>
      <c r="K225" s="475"/>
      <c r="L225" s="475"/>
      <c r="N225" s="219"/>
      <c r="P225" s="219"/>
      <c r="Q225" s="330"/>
      <c r="R225" s="219"/>
      <c r="S225" s="219"/>
      <c r="T225" s="219"/>
    </row>
    <row r="226" spans="1:20" s="327" customFormat="1" x14ac:dyDescent="0.25">
      <c r="A226" s="219"/>
      <c r="B226" s="238"/>
      <c r="C226" s="219"/>
      <c r="D226" s="219"/>
      <c r="E226" s="475"/>
      <c r="F226" s="475"/>
      <c r="G226" s="475"/>
      <c r="H226" s="475"/>
      <c r="I226" s="475"/>
      <c r="J226" s="475"/>
      <c r="K226" s="475"/>
      <c r="L226" s="475"/>
      <c r="N226" s="219"/>
      <c r="P226" s="219"/>
      <c r="Q226" s="330"/>
      <c r="R226" s="219"/>
      <c r="S226" s="219"/>
      <c r="T226" s="219"/>
    </row>
    <row r="227" spans="1:20" s="327" customFormat="1" x14ac:dyDescent="0.25">
      <c r="A227" s="219"/>
      <c r="B227" s="238"/>
      <c r="C227" s="219"/>
      <c r="D227" s="219"/>
      <c r="E227" s="475"/>
      <c r="F227" s="475"/>
      <c r="G227" s="475"/>
      <c r="H227" s="475"/>
      <c r="I227" s="475"/>
      <c r="J227" s="475"/>
      <c r="K227" s="475"/>
      <c r="L227" s="475"/>
      <c r="N227" s="219"/>
      <c r="P227" s="219"/>
      <c r="Q227" s="330"/>
      <c r="R227" s="219"/>
      <c r="S227" s="219"/>
      <c r="T227" s="219"/>
    </row>
    <row r="228" spans="1:20" s="327" customFormat="1" x14ac:dyDescent="0.25">
      <c r="A228" s="219"/>
      <c r="B228" s="238"/>
      <c r="C228" s="219"/>
      <c r="D228" s="219"/>
      <c r="E228" s="475"/>
      <c r="F228" s="475"/>
      <c r="G228" s="475"/>
      <c r="H228" s="475"/>
      <c r="I228" s="475"/>
      <c r="J228" s="475"/>
      <c r="K228" s="475"/>
      <c r="L228" s="475"/>
      <c r="N228" s="219"/>
      <c r="P228" s="219"/>
      <c r="Q228" s="330"/>
      <c r="R228" s="219"/>
      <c r="S228" s="219"/>
      <c r="T228" s="219"/>
    </row>
    <row r="229" spans="1:20" s="327" customFormat="1" x14ac:dyDescent="0.25">
      <c r="A229" s="219"/>
      <c r="B229" s="238"/>
      <c r="C229" s="219"/>
      <c r="D229" s="219"/>
      <c r="E229" s="475"/>
      <c r="F229" s="475"/>
      <c r="G229" s="475"/>
      <c r="H229" s="475"/>
      <c r="I229" s="475"/>
      <c r="J229" s="475"/>
      <c r="K229" s="475"/>
      <c r="L229" s="475"/>
      <c r="N229" s="219"/>
      <c r="P229" s="219"/>
      <c r="Q229" s="330"/>
      <c r="R229" s="219"/>
      <c r="S229" s="219"/>
      <c r="T229" s="219"/>
    </row>
    <row r="230" spans="1:20" s="327" customFormat="1" x14ac:dyDescent="0.25">
      <c r="A230" s="219"/>
      <c r="B230" s="238"/>
      <c r="C230" s="219"/>
      <c r="D230" s="219"/>
      <c r="E230" s="475"/>
      <c r="F230" s="475"/>
      <c r="G230" s="475"/>
      <c r="H230" s="475"/>
      <c r="I230" s="475"/>
      <c r="J230" s="475"/>
      <c r="K230" s="475"/>
      <c r="L230" s="475"/>
      <c r="N230" s="219"/>
      <c r="P230" s="219"/>
      <c r="Q230" s="330"/>
      <c r="R230" s="219"/>
      <c r="S230" s="219"/>
      <c r="T230" s="219"/>
    </row>
    <row r="231" spans="1:20" s="327" customFormat="1" x14ac:dyDescent="0.25">
      <c r="A231" s="219"/>
      <c r="B231" s="238"/>
      <c r="C231" s="219"/>
      <c r="D231" s="219"/>
      <c r="E231" s="475"/>
      <c r="F231" s="475"/>
      <c r="G231" s="475"/>
      <c r="H231" s="475"/>
      <c r="I231" s="475"/>
      <c r="J231" s="475"/>
      <c r="K231" s="475"/>
      <c r="L231" s="475"/>
      <c r="N231" s="219"/>
      <c r="P231" s="219"/>
      <c r="Q231" s="330"/>
      <c r="R231" s="219"/>
      <c r="S231" s="219"/>
      <c r="T231" s="219"/>
    </row>
    <row r="232" spans="1:20" s="327" customFormat="1" x14ac:dyDescent="0.25">
      <c r="A232" s="219"/>
      <c r="B232" s="238"/>
      <c r="C232" s="219"/>
      <c r="D232" s="219"/>
      <c r="E232" s="475"/>
      <c r="F232" s="475"/>
      <c r="G232" s="475"/>
      <c r="H232" s="475"/>
      <c r="I232" s="475"/>
      <c r="J232" s="475"/>
      <c r="K232" s="475"/>
      <c r="L232" s="475"/>
      <c r="N232" s="219"/>
      <c r="P232" s="219"/>
      <c r="Q232" s="330"/>
      <c r="R232" s="219"/>
      <c r="S232" s="219"/>
      <c r="T232" s="219"/>
    </row>
    <row r="233" spans="1:20" s="327" customFormat="1" x14ac:dyDescent="0.25">
      <c r="A233" s="219"/>
      <c r="B233" s="238"/>
      <c r="C233" s="219"/>
      <c r="D233" s="219"/>
      <c r="E233" s="475"/>
      <c r="F233" s="475"/>
      <c r="G233" s="475"/>
      <c r="H233" s="475"/>
      <c r="I233" s="475"/>
      <c r="J233" s="475"/>
      <c r="K233" s="475"/>
      <c r="L233" s="475"/>
      <c r="N233" s="219"/>
      <c r="P233" s="219"/>
      <c r="Q233" s="330"/>
      <c r="R233" s="219"/>
      <c r="S233" s="219"/>
      <c r="T233" s="219"/>
    </row>
    <row r="234" spans="1:20" s="327" customFormat="1" x14ac:dyDescent="0.25">
      <c r="A234" s="219"/>
      <c r="B234" s="238"/>
      <c r="C234" s="219"/>
      <c r="D234" s="219"/>
      <c r="E234" s="475"/>
      <c r="F234" s="475"/>
      <c r="G234" s="475"/>
      <c r="H234" s="475"/>
      <c r="I234" s="475"/>
      <c r="J234" s="475"/>
      <c r="K234" s="475"/>
      <c r="L234" s="475"/>
      <c r="N234" s="219"/>
      <c r="P234" s="219"/>
      <c r="Q234" s="330"/>
      <c r="R234" s="219"/>
      <c r="S234" s="219"/>
      <c r="T234" s="219"/>
    </row>
    <row r="235" spans="1:20" s="327" customFormat="1" x14ac:dyDescent="0.25">
      <c r="A235" s="219"/>
      <c r="B235" s="238"/>
      <c r="C235" s="219"/>
      <c r="D235" s="219"/>
      <c r="E235" s="475"/>
      <c r="F235" s="475"/>
      <c r="G235" s="475"/>
      <c r="H235" s="475"/>
      <c r="I235" s="475"/>
      <c r="J235" s="475"/>
      <c r="K235" s="475"/>
      <c r="L235" s="475"/>
      <c r="N235" s="219"/>
      <c r="P235" s="219"/>
      <c r="Q235" s="330"/>
      <c r="R235" s="219"/>
      <c r="S235" s="219"/>
      <c r="T235" s="219"/>
    </row>
    <row r="236" spans="1:20" s="327" customFormat="1" x14ac:dyDescent="0.25">
      <c r="A236" s="219"/>
      <c r="B236" s="238"/>
      <c r="C236" s="219"/>
      <c r="D236" s="219"/>
      <c r="E236" s="475"/>
      <c r="F236" s="475"/>
      <c r="G236" s="475"/>
      <c r="H236" s="475"/>
      <c r="I236" s="475"/>
      <c r="J236" s="475"/>
      <c r="K236" s="475"/>
      <c r="L236" s="475"/>
      <c r="N236" s="219"/>
      <c r="P236" s="219"/>
      <c r="Q236" s="330"/>
      <c r="R236" s="219"/>
      <c r="S236" s="219"/>
      <c r="T236" s="219"/>
    </row>
    <row r="237" spans="1:20" s="327" customFormat="1" x14ac:dyDescent="0.25">
      <c r="A237" s="219"/>
      <c r="B237" s="238"/>
      <c r="C237" s="219"/>
      <c r="D237" s="219"/>
      <c r="E237" s="475"/>
      <c r="F237" s="475"/>
      <c r="G237" s="475"/>
      <c r="H237" s="475"/>
      <c r="I237" s="475"/>
      <c r="J237" s="475"/>
      <c r="K237" s="475"/>
      <c r="L237" s="475"/>
      <c r="N237" s="219"/>
      <c r="P237" s="219"/>
      <c r="Q237" s="330"/>
      <c r="R237" s="219"/>
      <c r="S237" s="219"/>
      <c r="T237" s="219"/>
    </row>
    <row r="238" spans="1:20" s="327" customFormat="1" x14ac:dyDescent="0.25">
      <c r="A238" s="219"/>
      <c r="B238" s="238"/>
      <c r="C238" s="219"/>
      <c r="D238" s="219"/>
      <c r="E238" s="475"/>
      <c r="F238" s="475"/>
      <c r="G238" s="475"/>
      <c r="H238" s="475"/>
      <c r="I238" s="475"/>
      <c r="J238" s="475"/>
      <c r="K238" s="475"/>
      <c r="L238" s="475"/>
      <c r="N238" s="219"/>
      <c r="P238" s="219"/>
      <c r="Q238" s="330"/>
      <c r="R238" s="219"/>
      <c r="S238" s="219"/>
      <c r="T238" s="219"/>
    </row>
    <row r="239" spans="1:20" s="327" customFormat="1" x14ac:dyDescent="0.25">
      <c r="A239" s="219"/>
      <c r="B239" s="238"/>
      <c r="C239" s="219"/>
      <c r="D239" s="219"/>
      <c r="E239" s="475"/>
      <c r="F239" s="475"/>
      <c r="G239" s="475"/>
      <c r="H239" s="475"/>
      <c r="I239" s="475"/>
      <c r="J239" s="475"/>
      <c r="K239" s="475"/>
      <c r="L239" s="475"/>
      <c r="N239" s="219"/>
      <c r="P239" s="219"/>
      <c r="Q239" s="330"/>
      <c r="R239" s="219"/>
      <c r="S239" s="219"/>
      <c r="T239" s="219"/>
    </row>
    <row r="240" spans="1:20" s="327" customFormat="1" x14ac:dyDescent="0.25">
      <c r="A240" s="219"/>
      <c r="B240" s="238"/>
      <c r="C240" s="219"/>
      <c r="D240" s="219"/>
      <c r="E240" s="475"/>
      <c r="F240" s="475"/>
      <c r="G240" s="475"/>
      <c r="H240" s="475"/>
      <c r="I240" s="475"/>
      <c r="J240" s="475"/>
      <c r="K240" s="475"/>
      <c r="L240" s="475"/>
      <c r="N240" s="219"/>
      <c r="P240" s="219"/>
      <c r="Q240" s="330"/>
      <c r="R240" s="219"/>
      <c r="S240" s="219"/>
      <c r="T240" s="219"/>
    </row>
    <row r="241" spans="1:20" s="327" customFormat="1" x14ac:dyDescent="0.25">
      <c r="A241" s="219"/>
      <c r="B241" s="238"/>
      <c r="C241" s="219"/>
      <c r="D241" s="219"/>
      <c r="E241" s="475"/>
      <c r="F241" s="475"/>
      <c r="G241" s="475"/>
      <c r="H241" s="475"/>
      <c r="I241" s="475"/>
      <c r="J241" s="475"/>
      <c r="K241" s="475"/>
      <c r="L241" s="475"/>
      <c r="N241" s="219"/>
      <c r="P241" s="219"/>
      <c r="Q241" s="330"/>
      <c r="R241" s="219"/>
      <c r="S241" s="219"/>
      <c r="T241" s="219"/>
    </row>
    <row r="242" spans="1:20" s="327" customFormat="1" x14ac:dyDescent="0.25">
      <c r="A242" s="219"/>
      <c r="B242" s="238"/>
      <c r="C242" s="219"/>
      <c r="D242" s="219"/>
      <c r="E242" s="475"/>
      <c r="F242" s="475"/>
      <c r="G242" s="475"/>
      <c r="H242" s="475"/>
      <c r="I242" s="475"/>
      <c r="J242" s="475"/>
      <c r="K242" s="475"/>
      <c r="L242" s="475"/>
      <c r="N242" s="219"/>
      <c r="P242" s="219"/>
      <c r="Q242" s="330"/>
      <c r="R242" s="219"/>
      <c r="S242" s="219"/>
      <c r="T242" s="219"/>
    </row>
    <row r="243" spans="1:20" s="327" customFormat="1" x14ac:dyDescent="0.25">
      <c r="A243" s="219"/>
      <c r="B243" s="238"/>
      <c r="C243" s="219"/>
      <c r="D243" s="219"/>
      <c r="E243" s="475"/>
      <c r="F243" s="475"/>
      <c r="G243" s="475"/>
      <c r="H243" s="475"/>
      <c r="I243" s="475"/>
      <c r="J243" s="475"/>
      <c r="K243" s="475"/>
      <c r="L243" s="475"/>
      <c r="N243" s="219"/>
      <c r="P243" s="219"/>
      <c r="Q243" s="330"/>
      <c r="R243" s="219"/>
      <c r="S243" s="219"/>
      <c r="T243" s="219"/>
    </row>
    <row r="244" spans="1:20" s="327" customFormat="1" x14ac:dyDescent="0.25">
      <c r="A244" s="219"/>
      <c r="B244" s="238"/>
      <c r="C244" s="219"/>
      <c r="D244" s="219"/>
      <c r="E244" s="475"/>
      <c r="F244" s="475"/>
      <c r="G244" s="475"/>
      <c r="H244" s="475"/>
      <c r="I244" s="475"/>
      <c r="J244" s="475"/>
      <c r="K244" s="475"/>
      <c r="L244" s="475"/>
      <c r="N244" s="219"/>
      <c r="P244" s="219"/>
      <c r="Q244" s="330"/>
      <c r="R244" s="219"/>
      <c r="S244" s="219"/>
      <c r="T244" s="219"/>
    </row>
    <row r="245" spans="1:20" s="327" customFormat="1" x14ac:dyDescent="0.25">
      <c r="A245" s="219"/>
      <c r="B245" s="238"/>
      <c r="C245" s="219"/>
      <c r="D245" s="219"/>
      <c r="E245" s="475"/>
      <c r="F245" s="475"/>
      <c r="G245" s="475"/>
      <c r="H245" s="475"/>
      <c r="I245" s="475"/>
      <c r="J245" s="475"/>
      <c r="K245" s="475"/>
      <c r="L245" s="475"/>
      <c r="N245" s="219"/>
      <c r="P245" s="219"/>
      <c r="Q245" s="330"/>
      <c r="R245" s="219"/>
      <c r="S245" s="219"/>
      <c r="T245" s="219"/>
    </row>
    <row r="246" spans="1:20" s="327" customFormat="1" x14ac:dyDescent="0.25">
      <c r="A246" s="219"/>
      <c r="B246" s="238"/>
      <c r="C246" s="219"/>
      <c r="D246" s="219"/>
      <c r="E246" s="475"/>
      <c r="F246" s="475"/>
      <c r="G246" s="475"/>
      <c r="H246" s="475"/>
      <c r="I246" s="475"/>
      <c r="J246" s="475"/>
      <c r="K246" s="475"/>
      <c r="L246" s="475"/>
      <c r="N246" s="219"/>
      <c r="P246" s="219"/>
      <c r="Q246" s="330"/>
      <c r="R246" s="219"/>
      <c r="S246" s="219"/>
      <c r="T246" s="219"/>
    </row>
    <row r="247" spans="1:20" s="327" customFormat="1" x14ac:dyDescent="0.25">
      <c r="A247" s="219"/>
      <c r="B247" s="238"/>
      <c r="C247" s="219"/>
      <c r="D247" s="219"/>
      <c r="E247" s="475"/>
      <c r="F247" s="475"/>
      <c r="G247" s="475"/>
      <c r="H247" s="475"/>
      <c r="I247" s="475"/>
      <c r="J247" s="475"/>
      <c r="K247" s="475"/>
      <c r="L247" s="475"/>
      <c r="N247" s="219"/>
      <c r="P247" s="219"/>
      <c r="Q247" s="330"/>
      <c r="R247" s="219"/>
      <c r="S247" s="219"/>
      <c r="T247" s="219"/>
    </row>
    <row r="248" spans="1:20" s="327" customFormat="1" x14ac:dyDescent="0.25">
      <c r="A248" s="219"/>
      <c r="B248" s="238"/>
      <c r="C248" s="219"/>
      <c r="D248" s="219"/>
      <c r="E248" s="475"/>
      <c r="F248" s="475"/>
      <c r="G248" s="475"/>
      <c r="H248" s="475"/>
      <c r="I248" s="475"/>
      <c r="J248" s="475"/>
      <c r="K248" s="475"/>
      <c r="L248" s="475"/>
      <c r="N248" s="219"/>
      <c r="P248" s="219"/>
      <c r="Q248" s="330"/>
      <c r="R248" s="219"/>
      <c r="S248" s="219"/>
      <c r="T248" s="219"/>
    </row>
    <row r="249" spans="1:20" s="327" customFormat="1" x14ac:dyDescent="0.25">
      <c r="A249" s="219"/>
      <c r="B249" s="238"/>
      <c r="C249" s="219"/>
      <c r="D249" s="219"/>
      <c r="E249" s="475"/>
      <c r="F249" s="475"/>
      <c r="G249" s="475"/>
      <c r="H249" s="475"/>
      <c r="I249" s="475"/>
      <c r="J249" s="475"/>
      <c r="K249" s="475"/>
      <c r="L249" s="475"/>
      <c r="N249" s="219"/>
      <c r="P249" s="219"/>
      <c r="Q249" s="330"/>
      <c r="R249" s="219"/>
      <c r="S249" s="219"/>
      <c r="T249" s="219"/>
    </row>
    <row r="250" spans="1:20" s="327" customFormat="1" x14ac:dyDescent="0.25">
      <c r="A250" s="219"/>
      <c r="B250" s="238"/>
      <c r="C250" s="219"/>
      <c r="D250" s="219"/>
      <c r="E250" s="475"/>
      <c r="F250" s="475"/>
      <c r="G250" s="475"/>
      <c r="H250" s="475"/>
      <c r="I250" s="475"/>
      <c r="J250" s="475"/>
      <c r="K250" s="475"/>
      <c r="L250" s="475"/>
      <c r="N250" s="219"/>
      <c r="P250" s="219"/>
      <c r="Q250" s="330"/>
      <c r="R250" s="219"/>
      <c r="S250" s="219"/>
      <c r="T250" s="219"/>
    </row>
    <row r="251" spans="1:20" s="327" customFormat="1" x14ac:dyDescent="0.25">
      <c r="A251" s="219"/>
      <c r="B251" s="238"/>
      <c r="C251" s="219"/>
      <c r="D251" s="219"/>
      <c r="E251" s="475"/>
      <c r="F251" s="475"/>
      <c r="G251" s="475"/>
      <c r="H251" s="475"/>
      <c r="I251" s="475"/>
      <c r="J251" s="475"/>
      <c r="K251" s="475"/>
      <c r="L251" s="475"/>
      <c r="N251" s="219"/>
      <c r="P251" s="219"/>
      <c r="Q251" s="330"/>
      <c r="R251" s="219"/>
      <c r="S251" s="219"/>
      <c r="T251" s="219"/>
    </row>
    <row r="252" spans="1:20" s="327" customFormat="1" x14ac:dyDescent="0.25">
      <c r="A252" s="219"/>
      <c r="B252" s="238"/>
      <c r="C252" s="219"/>
      <c r="D252" s="219"/>
      <c r="E252" s="475"/>
      <c r="F252" s="475"/>
      <c r="G252" s="475"/>
      <c r="H252" s="475"/>
      <c r="I252" s="475"/>
      <c r="J252" s="475"/>
      <c r="K252" s="475"/>
      <c r="L252" s="475"/>
      <c r="N252" s="219"/>
      <c r="P252" s="219"/>
      <c r="Q252" s="330"/>
      <c r="R252" s="219"/>
      <c r="S252" s="219"/>
      <c r="T252" s="219"/>
    </row>
    <row r="253" spans="1:20" s="327" customFormat="1" x14ac:dyDescent="0.25">
      <c r="A253" s="219"/>
      <c r="B253" s="238"/>
      <c r="C253" s="219"/>
      <c r="D253" s="219"/>
      <c r="E253" s="475"/>
      <c r="F253" s="475"/>
      <c r="G253" s="475"/>
      <c r="H253" s="475"/>
      <c r="I253" s="475"/>
      <c r="J253" s="475"/>
      <c r="K253" s="475"/>
      <c r="L253" s="475"/>
      <c r="N253" s="219"/>
      <c r="P253" s="219"/>
      <c r="Q253" s="330"/>
      <c r="R253" s="219"/>
      <c r="S253" s="219"/>
      <c r="T253" s="219"/>
    </row>
    <row r="254" spans="1:20" s="327" customFormat="1" x14ac:dyDescent="0.25">
      <c r="A254" s="219"/>
      <c r="B254" s="238"/>
      <c r="C254" s="219"/>
      <c r="D254" s="219"/>
      <c r="E254" s="475"/>
      <c r="F254" s="475"/>
      <c r="G254" s="475"/>
      <c r="H254" s="475"/>
      <c r="I254" s="475"/>
      <c r="J254" s="475"/>
      <c r="K254" s="475"/>
      <c r="L254" s="475"/>
      <c r="N254" s="219"/>
      <c r="P254" s="219"/>
      <c r="Q254" s="330"/>
      <c r="R254" s="219"/>
      <c r="S254" s="219"/>
      <c r="T254" s="219"/>
    </row>
    <row r="255" spans="1:20" s="327" customFormat="1" x14ac:dyDescent="0.25">
      <c r="A255" s="219"/>
      <c r="B255" s="238"/>
      <c r="C255" s="219"/>
      <c r="D255" s="219"/>
      <c r="E255" s="475"/>
      <c r="F255" s="475"/>
      <c r="G255" s="475"/>
      <c r="H255" s="475"/>
      <c r="I255" s="475"/>
      <c r="J255" s="475"/>
      <c r="K255" s="475"/>
      <c r="L255" s="475"/>
      <c r="N255" s="219"/>
      <c r="P255" s="219"/>
      <c r="Q255" s="330"/>
      <c r="R255" s="219"/>
      <c r="S255" s="219"/>
      <c r="T255" s="219"/>
    </row>
    <row r="256" spans="1:20" s="327" customFormat="1" x14ac:dyDescent="0.25">
      <c r="A256" s="219"/>
      <c r="B256" s="238"/>
      <c r="C256" s="219"/>
      <c r="D256" s="219"/>
      <c r="E256" s="475"/>
      <c r="F256" s="475"/>
      <c r="G256" s="475"/>
      <c r="H256" s="475"/>
      <c r="I256" s="475"/>
      <c r="J256" s="475"/>
      <c r="K256" s="475"/>
      <c r="L256" s="475"/>
      <c r="N256" s="219"/>
      <c r="P256" s="219"/>
      <c r="Q256" s="330"/>
      <c r="R256" s="219"/>
      <c r="S256" s="219"/>
      <c r="T256" s="219"/>
    </row>
    <row r="257" spans="1:20" s="327" customFormat="1" x14ac:dyDescent="0.25">
      <c r="A257" s="219"/>
      <c r="B257" s="238"/>
      <c r="C257" s="219"/>
      <c r="D257" s="219"/>
      <c r="E257" s="475"/>
      <c r="F257" s="475"/>
      <c r="G257" s="475"/>
      <c r="H257" s="475"/>
      <c r="I257" s="475"/>
      <c r="J257" s="475"/>
      <c r="K257" s="475"/>
      <c r="L257" s="475"/>
      <c r="N257" s="219"/>
      <c r="P257" s="219"/>
      <c r="Q257" s="330"/>
      <c r="R257" s="219"/>
      <c r="S257" s="219"/>
      <c r="T257" s="219"/>
    </row>
    <row r="258" spans="1:20" s="327" customFormat="1" x14ac:dyDescent="0.25">
      <c r="A258" s="219"/>
      <c r="B258" s="238"/>
      <c r="C258" s="219"/>
      <c r="D258" s="219"/>
      <c r="E258" s="475"/>
      <c r="F258" s="475"/>
      <c r="G258" s="475"/>
      <c r="H258" s="475"/>
      <c r="I258" s="475"/>
      <c r="J258" s="475"/>
      <c r="K258" s="475"/>
      <c r="L258" s="475"/>
      <c r="N258" s="219"/>
      <c r="P258" s="219"/>
      <c r="Q258" s="330"/>
      <c r="R258" s="219"/>
      <c r="S258" s="219"/>
      <c r="T258" s="219"/>
    </row>
    <row r="259" spans="1:20" s="327" customFormat="1" x14ac:dyDescent="0.25">
      <c r="A259" s="219"/>
      <c r="B259" s="238"/>
      <c r="C259" s="219"/>
      <c r="D259" s="219"/>
      <c r="E259" s="475"/>
      <c r="F259" s="475"/>
      <c r="G259" s="475"/>
      <c r="H259" s="475"/>
      <c r="I259" s="475"/>
      <c r="J259" s="475"/>
      <c r="K259" s="475"/>
      <c r="L259" s="475"/>
      <c r="N259" s="219"/>
      <c r="P259" s="219"/>
      <c r="Q259" s="330"/>
      <c r="R259" s="219"/>
      <c r="S259" s="219"/>
      <c r="T259" s="219"/>
    </row>
    <row r="260" spans="1:20" s="327" customFormat="1" x14ac:dyDescent="0.25">
      <c r="A260" s="219"/>
      <c r="B260" s="238"/>
      <c r="C260" s="219"/>
      <c r="D260" s="219"/>
      <c r="E260" s="475"/>
      <c r="F260" s="475"/>
      <c r="G260" s="475"/>
      <c r="H260" s="475"/>
      <c r="I260" s="475"/>
      <c r="J260" s="475"/>
      <c r="K260" s="475"/>
      <c r="L260" s="475"/>
      <c r="N260" s="219"/>
      <c r="P260" s="219"/>
      <c r="Q260" s="330"/>
      <c r="R260" s="219"/>
      <c r="S260" s="219"/>
      <c r="T260" s="219"/>
    </row>
    <row r="261" spans="1:20" s="327" customFormat="1" x14ac:dyDescent="0.25">
      <c r="A261" s="219"/>
      <c r="B261" s="238"/>
      <c r="C261" s="219"/>
      <c r="D261" s="219"/>
      <c r="E261" s="475"/>
      <c r="F261" s="475"/>
      <c r="G261" s="475"/>
      <c r="H261" s="475"/>
      <c r="I261" s="475"/>
      <c r="J261" s="475"/>
      <c r="K261" s="475"/>
      <c r="L261" s="475"/>
      <c r="N261" s="219"/>
      <c r="P261" s="219"/>
      <c r="Q261" s="330"/>
      <c r="R261" s="219"/>
      <c r="S261" s="219"/>
      <c r="T261" s="219"/>
    </row>
    <row r="262" spans="1:20" s="327" customFormat="1" x14ac:dyDescent="0.25">
      <c r="A262" s="219"/>
      <c r="B262" s="238"/>
      <c r="C262" s="219"/>
      <c r="D262" s="219"/>
      <c r="E262" s="475"/>
      <c r="F262" s="475"/>
      <c r="G262" s="475"/>
      <c r="H262" s="475"/>
      <c r="I262" s="475"/>
      <c r="J262" s="475"/>
      <c r="K262" s="475"/>
      <c r="L262" s="475"/>
      <c r="N262" s="219"/>
      <c r="P262" s="219"/>
      <c r="Q262" s="330"/>
      <c r="R262" s="219"/>
      <c r="S262" s="219"/>
      <c r="T262" s="219"/>
    </row>
    <row r="263" spans="1:20" s="327" customFormat="1" x14ac:dyDescent="0.25">
      <c r="A263" s="219"/>
      <c r="B263" s="238"/>
      <c r="C263" s="219"/>
      <c r="D263" s="219"/>
      <c r="E263" s="475"/>
      <c r="F263" s="475"/>
      <c r="G263" s="475"/>
      <c r="H263" s="475"/>
      <c r="I263" s="475"/>
      <c r="J263" s="475"/>
      <c r="K263" s="475"/>
      <c r="L263" s="475"/>
      <c r="N263" s="219"/>
      <c r="P263" s="219"/>
      <c r="Q263" s="330"/>
      <c r="R263" s="219"/>
      <c r="S263" s="219"/>
      <c r="T263" s="219"/>
    </row>
    <row r="264" spans="1:20" s="327" customFormat="1" x14ac:dyDescent="0.25">
      <c r="A264" s="219"/>
      <c r="B264" s="238"/>
      <c r="C264" s="219"/>
      <c r="D264" s="219"/>
      <c r="E264" s="475"/>
      <c r="F264" s="475"/>
      <c r="G264" s="475"/>
      <c r="H264" s="475"/>
      <c r="I264" s="475"/>
      <c r="J264" s="475"/>
      <c r="K264" s="475"/>
      <c r="L264" s="475"/>
      <c r="N264" s="219"/>
      <c r="P264" s="219"/>
      <c r="Q264" s="330"/>
      <c r="R264" s="219"/>
      <c r="S264" s="219"/>
      <c r="T264" s="219"/>
    </row>
    <row r="265" spans="1:20" s="327" customFormat="1" x14ac:dyDescent="0.25">
      <c r="A265" s="219"/>
      <c r="B265" s="238"/>
      <c r="C265" s="219"/>
      <c r="D265" s="219"/>
      <c r="E265" s="475"/>
      <c r="F265" s="475"/>
      <c r="G265" s="475"/>
      <c r="H265" s="475"/>
      <c r="I265" s="475"/>
      <c r="J265" s="475"/>
      <c r="K265" s="475"/>
      <c r="L265" s="475"/>
      <c r="N265" s="219"/>
      <c r="P265" s="219"/>
      <c r="Q265" s="330"/>
      <c r="R265" s="219"/>
      <c r="S265" s="219"/>
      <c r="T265" s="219"/>
    </row>
    <row r="266" spans="1:20" s="327" customFormat="1" x14ac:dyDescent="0.25">
      <c r="A266" s="219"/>
      <c r="B266" s="238"/>
      <c r="C266" s="219"/>
      <c r="D266" s="219"/>
      <c r="E266" s="475"/>
      <c r="F266" s="475"/>
      <c r="G266" s="475"/>
      <c r="H266" s="475"/>
      <c r="I266" s="475"/>
      <c r="J266" s="475"/>
      <c r="K266" s="475"/>
      <c r="L266" s="475"/>
      <c r="N266" s="219"/>
      <c r="P266" s="219"/>
      <c r="Q266" s="330"/>
      <c r="R266" s="219"/>
      <c r="S266" s="219"/>
      <c r="T266" s="219"/>
    </row>
    <row r="267" spans="1:20" s="327" customFormat="1" x14ac:dyDescent="0.25">
      <c r="A267" s="219"/>
      <c r="B267" s="238"/>
      <c r="C267" s="219"/>
      <c r="D267" s="219"/>
      <c r="E267" s="475"/>
      <c r="F267" s="475"/>
      <c r="G267" s="475"/>
      <c r="H267" s="475"/>
      <c r="I267" s="475"/>
      <c r="J267" s="475"/>
      <c r="K267" s="475"/>
      <c r="L267" s="475"/>
      <c r="N267" s="219"/>
      <c r="P267" s="219"/>
      <c r="Q267" s="330"/>
      <c r="R267" s="219"/>
      <c r="S267" s="219"/>
      <c r="T267" s="219"/>
    </row>
    <row r="268" spans="1:20" s="327" customFormat="1" x14ac:dyDescent="0.25">
      <c r="A268" s="219"/>
      <c r="B268" s="238"/>
      <c r="C268" s="219"/>
      <c r="D268" s="219"/>
      <c r="E268" s="475"/>
      <c r="F268" s="475"/>
      <c r="G268" s="475"/>
      <c r="H268" s="475"/>
      <c r="I268" s="475"/>
      <c r="J268" s="475"/>
      <c r="K268" s="475"/>
      <c r="L268" s="475"/>
      <c r="N268" s="219"/>
      <c r="P268" s="219"/>
      <c r="Q268" s="330"/>
      <c r="R268" s="219"/>
      <c r="S268" s="219"/>
      <c r="T268" s="219"/>
    </row>
    <row r="269" spans="1:20" s="327" customFormat="1" x14ac:dyDescent="0.25">
      <c r="A269" s="219"/>
      <c r="B269" s="238"/>
      <c r="C269" s="219"/>
      <c r="D269" s="219"/>
      <c r="E269" s="475"/>
      <c r="F269" s="475"/>
      <c r="G269" s="475"/>
      <c r="H269" s="475"/>
      <c r="I269" s="475"/>
      <c r="J269" s="475"/>
      <c r="K269" s="475"/>
      <c r="L269" s="475"/>
      <c r="N269" s="219"/>
      <c r="P269" s="219"/>
      <c r="Q269" s="330"/>
      <c r="R269" s="219"/>
      <c r="S269" s="219"/>
      <c r="T269" s="219"/>
    </row>
    <row r="270" spans="1:20" s="327" customFormat="1" x14ac:dyDescent="0.25">
      <c r="A270" s="219"/>
      <c r="B270" s="238"/>
      <c r="C270" s="219"/>
      <c r="D270" s="219"/>
      <c r="E270" s="475"/>
      <c r="F270" s="475"/>
      <c r="G270" s="475"/>
      <c r="H270" s="475"/>
      <c r="I270" s="475"/>
      <c r="J270" s="475"/>
      <c r="K270" s="475"/>
      <c r="L270" s="475"/>
      <c r="N270" s="219"/>
      <c r="P270" s="219"/>
      <c r="Q270" s="330"/>
      <c r="R270" s="219"/>
      <c r="S270" s="219"/>
      <c r="T270" s="219"/>
    </row>
    <row r="271" spans="1:20" s="327" customFormat="1" x14ac:dyDescent="0.25">
      <c r="A271" s="219"/>
      <c r="B271" s="238"/>
      <c r="C271" s="219"/>
      <c r="D271" s="219"/>
      <c r="E271" s="475"/>
      <c r="F271" s="475"/>
      <c r="G271" s="475"/>
      <c r="H271" s="475"/>
      <c r="I271" s="475"/>
      <c r="J271" s="475"/>
      <c r="K271" s="475"/>
      <c r="L271" s="475"/>
      <c r="N271" s="219"/>
      <c r="P271" s="219"/>
      <c r="Q271" s="330"/>
      <c r="R271" s="219"/>
      <c r="S271" s="219"/>
      <c r="T271" s="219"/>
    </row>
    <row r="272" spans="1:20" s="327" customFormat="1" x14ac:dyDescent="0.25">
      <c r="A272" s="219"/>
      <c r="B272" s="238"/>
      <c r="C272" s="219"/>
      <c r="D272" s="219"/>
      <c r="E272" s="475"/>
      <c r="F272" s="475"/>
      <c r="G272" s="475"/>
      <c r="H272" s="475"/>
      <c r="I272" s="475"/>
      <c r="J272" s="475"/>
      <c r="K272" s="475"/>
      <c r="L272" s="475"/>
      <c r="N272" s="219"/>
      <c r="P272" s="219"/>
      <c r="Q272" s="330"/>
      <c r="R272" s="219"/>
      <c r="S272" s="219"/>
      <c r="T272" s="219"/>
    </row>
    <row r="273" spans="1:20" s="327" customFormat="1" x14ac:dyDescent="0.25">
      <c r="A273" s="219"/>
      <c r="B273" s="238"/>
      <c r="C273" s="219"/>
      <c r="D273" s="219"/>
      <c r="E273" s="475"/>
      <c r="F273" s="475"/>
      <c r="G273" s="475"/>
      <c r="H273" s="475"/>
      <c r="I273" s="475"/>
      <c r="J273" s="475"/>
      <c r="K273" s="475"/>
      <c r="L273" s="475"/>
      <c r="N273" s="219"/>
      <c r="P273" s="219"/>
      <c r="Q273" s="330"/>
      <c r="R273" s="219"/>
      <c r="S273" s="219"/>
      <c r="T273" s="219"/>
    </row>
    <row r="274" spans="1:20" s="327" customFormat="1" x14ac:dyDescent="0.25">
      <c r="A274" s="219"/>
      <c r="B274" s="238"/>
      <c r="C274" s="219"/>
      <c r="D274" s="219"/>
      <c r="E274" s="475"/>
      <c r="F274" s="475"/>
      <c r="G274" s="475"/>
      <c r="H274" s="475"/>
      <c r="I274" s="475"/>
      <c r="J274" s="475"/>
      <c r="K274" s="475"/>
      <c r="L274" s="475"/>
      <c r="N274" s="219"/>
      <c r="P274" s="219"/>
      <c r="Q274" s="330"/>
      <c r="R274" s="219"/>
      <c r="S274" s="219"/>
      <c r="T274" s="219"/>
    </row>
  </sheetData>
  <sheetProtection password="CCF6" sheet="1" objects="1" scenarios="1"/>
  <mergeCells count="56">
    <mergeCell ref="A132:C132"/>
    <mergeCell ref="A137:C137"/>
    <mergeCell ref="A139:C139"/>
    <mergeCell ref="A165:C165"/>
    <mergeCell ref="A167:C167"/>
    <mergeCell ref="A144:C144"/>
    <mergeCell ref="A146:C146"/>
    <mergeCell ref="A151:C151"/>
    <mergeCell ref="A153:C153"/>
    <mergeCell ref="A116:C116"/>
    <mergeCell ref="A118:C118"/>
    <mergeCell ref="A123:C123"/>
    <mergeCell ref="A125:C125"/>
    <mergeCell ref="A130:C130"/>
    <mergeCell ref="A181:C181"/>
    <mergeCell ref="A158:C158"/>
    <mergeCell ref="A160:C160"/>
    <mergeCell ref="A172:C172"/>
    <mergeCell ref="A174:C174"/>
    <mergeCell ref="A179:C179"/>
    <mergeCell ref="A109:C109"/>
    <mergeCell ref="A90:C90"/>
    <mergeCell ref="A97:C97"/>
    <mergeCell ref="A104:C104"/>
    <mergeCell ref="A111:C111"/>
    <mergeCell ref="F5:F6"/>
    <mergeCell ref="M5:M6"/>
    <mergeCell ref="L5:L6"/>
    <mergeCell ref="A95:C95"/>
    <mergeCell ref="A102:C102"/>
    <mergeCell ref="D5:D6"/>
    <mergeCell ref="E5:E6"/>
    <mergeCell ref="A81:C81"/>
    <mergeCell ref="A83:C83"/>
    <mergeCell ref="A88:C88"/>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A205:Q205"/>
    <mergeCell ref="A199:Q204"/>
    <mergeCell ref="A193:Q193"/>
    <mergeCell ref="A195:Q195"/>
    <mergeCell ref="A197:Q197"/>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15" activePane="bottomLeft" state="frozen"/>
      <selection activeCell="P20" sqref="P20"/>
      <selection pane="bottomLeft" activeCell="D34" sqref="D34"/>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126</v>
      </c>
      <c r="C1" s="96" t="str">
        <f>'Tabela I'!C1</f>
        <v>Bugojno</v>
      </c>
      <c r="E1" s="13"/>
      <c r="F1" s="13"/>
      <c r="G1" s="13"/>
      <c r="H1" s="5"/>
      <c r="J1" s="98"/>
      <c r="K1" s="110"/>
      <c r="L1" s="98"/>
      <c r="M1" s="77"/>
    </row>
    <row r="2" spans="1:13" ht="18" customHeight="1" x14ac:dyDescent="0.25">
      <c r="A2" s="68" t="s">
        <v>66</v>
      </c>
      <c r="C2" s="652" t="str">
        <f>'Tabela I'!C2</f>
        <v>1.1.2022.- 31.12.2022.</v>
      </c>
      <c r="E2" s="13"/>
      <c r="F2" s="13"/>
      <c r="G2" s="13"/>
    </row>
    <row r="3" spans="1:13" ht="21" customHeight="1" x14ac:dyDescent="0.25">
      <c r="A3" s="653" t="s">
        <v>172</v>
      </c>
      <c r="B3" s="653"/>
      <c r="C3" s="653"/>
      <c r="D3" s="642"/>
      <c r="E3" s="5"/>
      <c r="H3" s="5"/>
      <c r="K3" s="5"/>
      <c r="M3" s="5"/>
    </row>
    <row r="4" spans="1:13" ht="3" customHeight="1" thickBot="1" x14ac:dyDescent="0.25">
      <c r="E4" s="5"/>
      <c r="H4" s="5"/>
      <c r="K4" s="5"/>
    </row>
    <row r="5" spans="1:13" ht="12.75" customHeight="1" x14ac:dyDescent="0.2">
      <c r="A5" s="827" t="s">
        <v>250</v>
      </c>
      <c r="B5" s="831" t="s">
        <v>51</v>
      </c>
      <c r="C5" s="833" t="s">
        <v>52</v>
      </c>
      <c r="D5" s="829" t="s">
        <v>249</v>
      </c>
    </row>
    <row r="6" spans="1:13" ht="51" customHeight="1" thickBot="1" x14ac:dyDescent="0.25">
      <c r="A6" s="828"/>
      <c r="B6" s="832"/>
      <c r="C6" s="834"/>
      <c r="D6" s="830"/>
    </row>
    <row r="7" spans="1:13" s="463" customFormat="1" ht="12.75" customHeight="1" thickBot="1" x14ac:dyDescent="0.25">
      <c r="A7" s="563" t="s">
        <v>17</v>
      </c>
      <c r="B7" s="563" t="s">
        <v>18</v>
      </c>
      <c r="C7" s="563" t="s">
        <v>19</v>
      </c>
      <c r="D7" s="564" t="s">
        <v>27</v>
      </c>
    </row>
    <row r="8" spans="1:13" ht="3" customHeight="1" thickBot="1" x14ac:dyDescent="0.25"/>
    <row r="9" spans="1:13" ht="30" customHeight="1" x14ac:dyDescent="0.2">
      <c r="A9" s="643"/>
      <c r="B9" s="644"/>
      <c r="C9" s="645"/>
      <c r="D9" s="466"/>
    </row>
    <row r="10" spans="1:13" ht="30" customHeight="1" x14ac:dyDescent="0.2">
      <c r="A10" s="646"/>
      <c r="B10" s="647"/>
      <c r="C10" s="648"/>
      <c r="D10" s="464"/>
    </row>
    <row r="11" spans="1:13" ht="30" customHeight="1" x14ac:dyDescent="0.2">
      <c r="A11" s="646"/>
      <c r="B11" s="647"/>
      <c r="C11" s="648"/>
      <c r="D11" s="464"/>
    </row>
    <row r="12" spans="1:13" ht="30" customHeight="1" x14ac:dyDescent="0.2">
      <c r="A12" s="646"/>
      <c r="B12" s="647"/>
      <c r="C12" s="648"/>
      <c r="D12" s="464"/>
    </row>
    <row r="13" spans="1:13" ht="30" customHeight="1" x14ac:dyDescent="0.2">
      <c r="A13" s="646"/>
      <c r="B13" s="647"/>
      <c r="C13" s="648"/>
      <c r="D13" s="464"/>
    </row>
    <row r="14" spans="1:13" ht="30" customHeight="1" x14ac:dyDescent="0.2">
      <c r="A14" s="646"/>
      <c r="B14" s="647"/>
      <c r="C14" s="648"/>
      <c r="D14" s="464"/>
    </row>
    <row r="15" spans="1:13" ht="30" customHeight="1" x14ac:dyDescent="0.2">
      <c r="A15" s="646"/>
      <c r="B15" s="647"/>
      <c r="C15" s="648"/>
      <c r="D15" s="464"/>
    </row>
    <row r="16" spans="1:13" ht="30" customHeight="1" x14ac:dyDescent="0.2">
      <c r="A16" s="646"/>
      <c r="B16" s="647"/>
      <c r="C16" s="648"/>
      <c r="D16" s="464"/>
    </row>
    <row r="17" spans="1:4" ht="30" customHeight="1" x14ac:dyDescent="0.2">
      <c r="A17" s="646"/>
      <c r="B17" s="137"/>
      <c r="C17" s="648"/>
      <c r="D17" s="464"/>
    </row>
    <row r="18" spans="1:4" ht="30" customHeight="1" x14ac:dyDescent="0.2">
      <c r="A18" s="646"/>
      <c r="B18" s="647"/>
      <c r="C18" s="648"/>
      <c r="D18" s="464"/>
    </row>
    <row r="19" spans="1:4" ht="30" customHeight="1" x14ac:dyDescent="0.2">
      <c r="A19" s="646"/>
      <c r="B19" s="647"/>
      <c r="C19" s="648"/>
      <c r="D19" s="467"/>
    </row>
    <row r="20" spans="1:4" ht="30" customHeight="1" x14ac:dyDescent="0.2">
      <c r="A20" s="646"/>
      <c r="B20" s="647"/>
      <c r="C20" s="648"/>
      <c r="D20" s="464"/>
    </row>
    <row r="21" spans="1:4" ht="30" customHeight="1" x14ac:dyDescent="0.2">
      <c r="A21" s="646"/>
      <c r="B21" s="647"/>
      <c r="C21" s="648"/>
      <c r="D21" s="464"/>
    </row>
    <row r="22" spans="1:4" ht="30" customHeight="1" x14ac:dyDescent="0.2">
      <c r="A22" s="646"/>
      <c r="B22" s="647"/>
      <c r="C22" s="648"/>
      <c r="D22" s="464"/>
    </row>
    <row r="23" spans="1:4" ht="30" customHeight="1" x14ac:dyDescent="0.2">
      <c r="A23" s="646"/>
      <c r="B23" s="647"/>
      <c r="C23" s="648"/>
      <c r="D23" s="464"/>
    </row>
    <row r="24" spans="1:4" ht="30" customHeight="1" x14ac:dyDescent="0.2">
      <c r="A24" s="646"/>
      <c r="B24" s="647"/>
      <c r="C24" s="648"/>
      <c r="D24" s="464"/>
    </row>
    <row r="25" spans="1:4" ht="30" customHeight="1" thickBot="1" x14ac:dyDescent="0.25">
      <c r="A25" s="649"/>
      <c r="B25" s="650"/>
      <c r="C25" s="651"/>
      <c r="D25" s="465"/>
    </row>
    <row r="27" spans="1:4" x14ac:dyDescent="0.2">
      <c r="A27" s="835" t="s">
        <v>252</v>
      </c>
      <c r="B27" s="835"/>
      <c r="C27" s="835"/>
      <c r="D27" s="835"/>
    </row>
    <row r="28" spans="1:4" x14ac:dyDescent="0.2">
      <c r="A28" s="835"/>
      <c r="B28" s="835"/>
      <c r="C28" s="835"/>
      <c r="D28" s="835"/>
    </row>
    <row r="29" spans="1:4" x14ac:dyDescent="0.2">
      <c r="A29" s="835"/>
      <c r="B29" s="835"/>
      <c r="C29" s="835"/>
      <c r="D29" s="835"/>
    </row>
    <row r="30" spans="1:4" x14ac:dyDescent="0.2">
      <c r="A30" s="835"/>
      <c r="B30" s="835"/>
      <c r="C30" s="835"/>
      <c r="D30" s="835"/>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85" zoomScaleNormal="100" zoomScaleSheetLayoutView="85" workbookViewId="0">
      <pane ySplit="7" topLeftCell="A8" activePane="bottomLeft" state="frozen"/>
      <selection activeCell="P20" sqref="P20"/>
      <selection pane="bottomLeft" activeCell="E8" sqref="E8"/>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126</v>
      </c>
      <c r="B1" s="17"/>
      <c r="C1" s="17"/>
      <c r="D1" s="17"/>
      <c r="E1" s="17"/>
      <c r="H1" s="186" t="str">
        <f>'Tabela I'!C1</f>
        <v>Bugojno</v>
      </c>
      <c r="I1" s="150"/>
      <c r="J1" s="150"/>
      <c r="K1" s="150"/>
      <c r="L1" s="150"/>
      <c r="M1" s="150"/>
      <c r="N1" s="150"/>
      <c r="O1" s="150"/>
      <c r="P1" s="150"/>
    </row>
    <row r="2" spans="1:16" ht="18" customHeight="1" x14ac:dyDescent="0.25">
      <c r="A2" s="68" t="s">
        <v>66</v>
      </c>
      <c r="B2" s="68"/>
      <c r="C2" s="68"/>
      <c r="D2" s="68"/>
      <c r="E2" s="68"/>
      <c r="H2" s="52" t="str">
        <f>'Tabela I'!C2</f>
        <v>1.1.2022.- 31.12.2022.</v>
      </c>
      <c r="I2" s="151"/>
      <c r="J2" s="151"/>
      <c r="K2" s="151"/>
      <c r="L2" s="151"/>
      <c r="M2" s="151"/>
      <c r="N2" s="151"/>
      <c r="O2" s="151"/>
      <c r="P2" s="151"/>
    </row>
    <row r="3" spans="1:16" ht="18.75" customHeight="1" x14ac:dyDescent="0.25">
      <c r="A3" s="836" t="s">
        <v>317</v>
      </c>
      <c r="B3" s="836"/>
      <c r="C3" s="836"/>
      <c r="D3" s="836"/>
      <c r="E3" s="836"/>
      <c r="F3" s="836"/>
      <c r="G3" s="836"/>
      <c r="H3" s="836"/>
      <c r="I3" s="836"/>
      <c r="J3" s="836"/>
      <c r="K3" s="836"/>
      <c r="L3" s="836"/>
      <c r="M3" s="836"/>
      <c r="N3" s="836"/>
      <c r="O3" s="836"/>
      <c r="P3" s="836"/>
    </row>
    <row r="4" spans="1:16" ht="3.75" customHeight="1" thickBot="1" x14ac:dyDescent="0.3">
      <c r="A4" s="152"/>
      <c r="B4" s="152"/>
      <c r="C4" s="152"/>
      <c r="D4" s="152"/>
      <c r="E4" s="152"/>
    </row>
    <row r="5" spans="1:16" ht="32.25" customHeight="1" x14ac:dyDescent="0.2">
      <c r="A5" s="842" t="s">
        <v>128</v>
      </c>
      <c r="B5" s="851" t="s">
        <v>298</v>
      </c>
      <c r="C5" s="852"/>
      <c r="D5" s="852"/>
      <c r="E5" s="853"/>
      <c r="F5" s="845" t="s">
        <v>137</v>
      </c>
      <c r="G5" s="846"/>
      <c r="H5" s="846"/>
      <c r="I5" s="846"/>
      <c r="J5" s="846"/>
      <c r="K5" s="847"/>
      <c r="L5" s="848" t="s">
        <v>133</v>
      </c>
      <c r="M5" s="849"/>
      <c r="N5" s="849"/>
      <c r="O5" s="849"/>
      <c r="P5" s="850"/>
    </row>
    <row r="6" spans="1:16" ht="16.5" customHeight="1" x14ac:dyDescent="0.2">
      <c r="A6" s="843"/>
      <c r="B6" s="690" t="s">
        <v>24</v>
      </c>
      <c r="C6" s="691" t="s">
        <v>25</v>
      </c>
      <c r="D6" s="691" t="s">
        <v>17</v>
      </c>
      <c r="E6" s="692" t="s">
        <v>23</v>
      </c>
      <c r="F6" s="155" t="s">
        <v>79</v>
      </c>
      <c r="G6" s="156" t="s">
        <v>80</v>
      </c>
      <c r="H6" s="156" t="s">
        <v>81</v>
      </c>
      <c r="I6" s="156" t="s">
        <v>82</v>
      </c>
      <c r="J6" s="156" t="s">
        <v>83</v>
      </c>
      <c r="K6" s="157" t="s">
        <v>90</v>
      </c>
      <c r="L6" s="155" t="s">
        <v>84</v>
      </c>
      <c r="M6" s="156" t="s">
        <v>85</v>
      </c>
      <c r="N6" s="156" t="s">
        <v>86</v>
      </c>
      <c r="O6" s="156" t="s">
        <v>87</v>
      </c>
      <c r="P6" s="157" t="s">
        <v>90</v>
      </c>
    </row>
    <row r="7" spans="1:16" ht="13.5" thickBot="1" x14ac:dyDescent="0.25">
      <c r="A7" s="844"/>
      <c r="B7" s="694" t="s">
        <v>17</v>
      </c>
      <c r="C7" s="154" t="s">
        <v>18</v>
      </c>
      <c r="D7" s="154" t="s">
        <v>19</v>
      </c>
      <c r="E7" s="160" t="s">
        <v>27</v>
      </c>
      <c r="F7" s="153" t="s">
        <v>17</v>
      </c>
      <c r="G7" s="154" t="s">
        <v>18</v>
      </c>
      <c r="H7" s="154" t="s">
        <v>19</v>
      </c>
      <c r="I7" s="154" t="s">
        <v>27</v>
      </c>
      <c r="J7" s="154" t="s">
        <v>43</v>
      </c>
      <c r="K7" s="160" t="s">
        <v>45</v>
      </c>
      <c r="L7" s="153" t="s">
        <v>54</v>
      </c>
      <c r="M7" s="183" t="s">
        <v>145</v>
      </c>
      <c r="N7" s="154" t="s">
        <v>129</v>
      </c>
      <c r="O7" s="154" t="s">
        <v>130</v>
      </c>
      <c r="P7" s="160" t="s">
        <v>131</v>
      </c>
    </row>
    <row r="8" spans="1:16" ht="15" customHeight="1" x14ac:dyDescent="0.2">
      <c r="A8" s="180">
        <v>2022</v>
      </c>
      <c r="B8" s="695"/>
      <c r="C8" s="178"/>
      <c r="D8" s="178">
        <v>1902</v>
      </c>
      <c r="E8" s="179">
        <v>11</v>
      </c>
      <c r="F8" s="177"/>
      <c r="G8" s="178"/>
      <c r="H8" s="178"/>
      <c r="I8" s="178"/>
      <c r="J8" s="178"/>
      <c r="K8" s="179"/>
      <c r="L8" s="177">
        <v>209</v>
      </c>
      <c r="M8" s="178"/>
      <c r="N8" s="178"/>
      <c r="O8" s="178">
        <v>4</v>
      </c>
      <c r="P8" s="179"/>
    </row>
    <row r="9" spans="1:16" ht="15" customHeight="1" x14ac:dyDescent="0.2">
      <c r="A9" s="180">
        <v>2021</v>
      </c>
      <c r="B9" s="695"/>
      <c r="C9" s="178"/>
      <c r="D9" s="178">
        <v>303</v>
      </c>
      <c r="E9" s="179">
        <v>2</v>
      </c>
      <c r="F9" s="177"/>
      <c r="G9" s="178"/>
      <c r="H9" s="178"/>
      <c r="I9" s="178"/>
      <c r="J9" s="178"/>
      <c r="K9" s="179"/>
      <c r="L9" s="177"/>
      <c r="M9" s="178"/>
      <c r="N9" s="178"/>
      <c r="O9" s="178"/>
      <c r="P9" s="179"/>
    </row>
    <row r="10" spans="1:16" ht="15" customHeight="1" x14ac:dyDescent="0.2">
      <c r="A10" s="185">
        <v>2020</v>
      </c>
      <c r="B10" s="695"/>
      <c r="C10" s="178"/>
      <c r="D10" s="178"/>
      <c r="E10" s="179"/>
      <c r="F10" s="177"/>
      <c r="G10" s="178"/>
      <c r="H10" s="178"/>
      <c r="I10" s="178"/>
      <c r="J10" s="178"/>
      <c r="K10" s="179"/>
      <c r="L10" s="177"/>
      <c r="M10" s="178"/>
      <c r="N10" s="178"/>
      <c r="O10" s="178"/>
      <c r="P10" s="179"/>
    </row>
    <row r="11" spans="1:16" ht="15" customHeight="1" x14ac:dyDescent="0.2">
      <c r="A11" s="185">
        <v>2019</v>
      </c>
      <c r="B11" s="695"/>
      <c r="C11" s="178"/>
      <c r="D11" s="178"/>
      <c r="E11" s="179"/>
      <c r="F11" s="177"/>
      <c r="G11" s="178"/>
      <c r="H11" s="178"/>
      <c r="I11" s="178"/>
      <c r="J11" s="178"/>
      <c r="K11" s="179"/>
      <c r="L11" s="177"/>
      <c r="M11" s="178"/>
      <c r="N11" s="178"/>
      <c r="O11" s="178"/>
      <c r="P11" s="179"/>
    </row>
    <row r="12" spans="1:16" ht="15" customHeight="1" x14ac:dyDescent="0.2">
      <c r="A12" s="678">
        <v>2018</v>
      </c>
      <c r="B12" s="695"/>
      <c r="C12" s="178"/>
      <c r="D12" s="178"/>
      <c r="E12" s="179"/>
      <c r="F12" s="177"/>
      <c r="G12" s="178"/>
      <c r="H12" s="178"/>
      <c r="I12" s="178"/>
      <c r="J12" s="178"/>
      <c r="K12" s="179"/>
      <c r="L12" s="177"/>
      <c r="M12" s="178"/>
      <c r="N12" s="178"/>
      <c r="O12" s="178"/>
      <c r="P12" s="179"/>
    </row>
    <row r="13" spans="1:16" ht="15" customHeight="1" x14ac:dyDescent="0.2">
      <c r="A13" s="185">
        <v>2017</v>
      </c>
      <c r="B13" s="695"/>
      <c r="C13" s="178"/>
      <c r="D13" s="178"/>
      <c r="E13" s="179"/>
      <c r="F13" s="177"/>
      <c r="G13" s="178"/>
      <c r="H13" s="178"/>
      <c r="I13" s="178"/>
      <c r="J13" s="178"/>
      <c r="K13" s="179"/>
      <c r="L13" s="177"/>
      <c r="M13" s="178"/>
      <c r="N13" s="178"/>
      <c r="O13" s="178"/>
      <c r="P13" s="179"/>
    </row>
    <row r="14" spans="1:16" ht="15" customHeight="1" x14ac:dyDescent="0.2">
      <c r="A14" s="185">
        <v>2016</v>
      </c>
      <c r="B14" s="695"/>
      <c r="C14" s="178"/>
      <c r="D14" s="178"/>
      <c r="E14" s="179"/>
      <c r="F14" s="177"/>
      <c r="G14" s="178"/>
      <c r="H14" s="178"/>
      <c r="I14" s="178"/>
      <c r="J14" s="178"/>
      <c r="K14" s="179"/>
      <c r="L14" s="177"/>
      <c r="M14" s="178"/>
      <c r="N14" s="178"/>
      <c r="O14" s="178"/>
      <c r="P14" s="179"/>
    </row>
    <row r="15" spans="1:16" ht="15" customHeight="1" x14ac:dyDescent="0.2">
      <c r="A15" s="185">
        <v>2015</v>
      </c>
      <c r="B15" s="695"/>
      <c r="C15" s="178"/>
      <c r="D15" s="178"/>
      <c r="E15" s="179"/>
      <c r="F15" s="177"/>
      <c r="G15" s="178"/>
      <c r="H15" s="178"/>
      <c r="I15" s="178"/>
      <c r="J15" s="178"/>
      <c r="K15" s="179"/>
      <c r="L15" s="177"/>
      <c r="M15" s="178"/>
      <c r="N15" s="178"/>
      <c r="O15" s="178"/>
      <c r="P15" s="179"/>
    </row>
    <row r="16" spans="1:16" ht="15" customHeight="1" x14ac:dyDescent="0.2">
      <c r="A16" s="180">
        <v>2014</v>
      </c>
      <c r="B16" s="695"/>
      <c r="C16" s="178"/>
      <c r="D16" s="178"/>
      <c r="E16" s="179"/>
      <c r="F16" s="177"/>
      <c r="G16" s="178"/>
      <c r="H16" s="178"/>
      <c r="I16" s="178"/>
      <c r="J16" s="178"/>
      <c r="K16" s="179"/>
      <c r="L16" s="177"/>
      <c r="M16" s="178"/>
      <c r="N16" s="178"/>
      <c r="O16" s="178"/>
      <c r="P16" s="179"/>
    </row>
    <row r="17" spans="1:16" ht="15" customHeight="1" x14ac:dyDescent="0.2">
      <c r="A17" s="180">
        <v>2013</v>
      </c>
      <c r="B17" s="695"/>
      <c r="C17" s="178"/>
      <c r="D17" s="178"/>
      <c r="E17" s="179"/>
      <c r="F17" s="177"/>
      <c r="G17" s="178"/>
      <c r="H17" s="178"/>
      <c r="I17" s="178"/>
      <c r="J17" s="178"/>
      <c r="K17" s="179"/>
      <c r="L17" s="177"/>
      <c r="M17" s="178"/>
      <c r="N17" s="178"/>
      <c r="O17" s="178"/>
      <c r="P17" s="179"/>
    </row>
    <row r="18" spans="1:16" ht="15" customHeight="1" x14ac:dyDescent="0.2">
      <c r="A18" s="180">
        <v>2012</v>
      </c>
      <c r="B18" s="695"/>
      <c r="C18" s="178"/>
      <c r="D18" s="178"/>
      <c r="E18" s="179"/>
      <c r="F18" s="177"/>
      <c r="G18" s="178"/>
      <c r="H18" s="178"/>
      <c r="I18" s="178"/>
      <c r="J18" s="178"/>
      <c r="K18" s="179"/>
      <c r="L18" s="177"/>
      <c r="M18" s="178"/>
      <c r="N18" s="178"/>
      <c r="O18" s="178"/>
      <c r="P18" s="179"/>
    </row>
    <row r="19" spans="1:16" ht="15" customHeight="1" x14ac:dyDescent="0.2">
      <c r="A19" s="161">
        <v>2011</v>
      </c>
      <c r="B19" s="695"/>
      <c r="C19" s="178"/>
      <c r="D19" s="178"/>
      <c r="E19" s="179"/>
      <c r="F19" s="158"/>
      <c r="G19" s="41"/>
      <c r="H19" s="41"/>
      <c r="I19" s="41"/>
      <c r="J19" s="43"/>
      <c r="K19" s="159"/>
      <c r="L19" s="158"/>
      <c r="M19" s="41"/>
      <c r="N19" s="41"/>
      <c r="O19" s="43"/>
      <c r="P19" s="159"/>
    </row>
    <row r="20" spans="1:16" ht="15" customHeight="1" x14ac:dyDescent="0.2">
      <c r="A20" s="161">
        <v>2010</v>
      </c>
      <c r="B20" s="695"/>
      <c r="C20" s="178"/>
      <c r="D20" s="178"/>
      <c r="E20" s="179"/>
      <c r="F20" s="158"/>
      <c r="G20" s="41"/>
      <c r="H20" s="41"/>
      <c r="I20" s="41"/>
      <c r="J20" s="43"/>
      <c r="K20" s="159"/>
      <c r="L20" s="158"/>
      <c r="M20" s="41"/>
      <c r="N20" s="41"/>
      <c r="O20" s="43"/>
      <c r="P20" s="43"/>
    </row>
    <row r="21" spans="1:16" ht="15" customHeight="1" x14ac:dyDescent="0.2">
      <c r="A21" s="161">
        <v>2009</v>
      </c>
      <c r="B21" s="695"/>
      <c r="C21" s="178"/>
      <c r="D21" s="178"/>
      <c r="E21" s="179"/>
      <c r="F21" s="158"/>
      <c r="G21" s="41"/>
      <c r="H21" s="41"/>
      <c r="I21" s="41"/>
      <c r="J21" s="43"/>
      <c r="K21" s="159"/>
      <c r="L21" s="158"/>
      <c r="M21" s="41"/>
      <c r="N21" s="41"/>
      <c r="O21" s="43"/>
      <c r="P21" s="43"/>
    </row>
    <row r="22" spans="1:16" ht="15" customHeight="1" x14ac:dyDescent="0.2">
      <c r="A22" s="161">
        <v>2008</v>
      </c>
      <c r="B22" s="695"/>
      <c r="C22" s="178"/>
      <c r="D22" s="178"/>
      <c r="E22" s="179"/>
      <c r="F22" s="158"/>
      <c r="G22" s="41"/>
      <c r="H22" s="41"/>
      <c r="I22" s="41"/>
      <c r="J22" s="43"/>
      <c r="K22" s="159"/>
      <c r="L22" s="158"/>
      <c r="M22" s="41"/>
      <c r="N22" s="41"/>
      <c r="O22" s="43"/>
      <c r="P22" s="43"/>
    </row>
    <row r="23" spans="1:16" ht="15" customHeight="1" x14ac:dyDescent="0.2">
      <c r="A23" s="161">
        <v>2007</v>
      </c>
      <c r="B23" s="695"/>
      <c r="C23" s="178"/>
      <c r="D23" s="178"/>
      <c r="E23" s="179"/>
      <c r="F23" s="30"/>
      <c r="G23" s="2"/>
      <c r="H23" s="2"/>
      <c r="I23" s="2"/>
      <c r="J23" s="47"/>
      <c r="K23" s="51"/>
      <c r="L23" s="158"/>
      <c r="M23" s="2"/>
      <c r="N23" s="2"/>
      <c r="O23" s="47"/>
      <c r="P23" s="47"/>
    </row>
    <row r="24" spans="1:16" ht="15" customHeight="1" x14ac:dyDescent="0.2">
      <c r="A24" s="161">
        <v>2006</v>
      </c>
      <c r="B24" s="695"/>
      <c r="C24" s="178"/>
      <c r="D24" s="178"/>
      <c r="E24" s="179"/>
      <c r="F24" s="30"/>
      <c r="G24" s="2"/>
      <c r="H24" s="2"/>
      <c r="I24" s="2"/>
      <c r="J24" s="47"/>
      <c r="K24" s="51"/>
      <c r="L24" s="158"/>
      <c r="M24" s="2"/>
      <c r="N24" s="2"/>
      <c r="O24" s="47"/>
      <c r="P24" s="47"/>
    </row>
    <row r="25" spans="1:16" ht="15" customHeight="1" x14ac:dyDescent="0.2">
      <c r="A25" s="161">
        <v>2005</v>
      </c>
      <c r="B25" s="695"/>
      <c r="C25" s="178"/>
      <c r="D25" s="178"/>
      <c r="E25" s="179"/>
      <c r="F25" s="30"/>
      <c r="G25" s="2"/>
      <c r="H25" s="2"/>
      <c r="I25" s="2"/>
      <c r="J25" s="47"/>
      <c r="K25" s="51"/>
      <c r="L25" s="158"/>
      <c r="M25" s="2"/>
      <c r="N25" s="2"/>
      <c r="O25" s="47"/>
      <c r="P25" s="47"/>
    </row>
    <row r="26" spans="1:16" ht="15" customHeight="1" x14ac:dyDescent="0.2">
      <c r="A26" s="161">
        <v>2004</v>
      </c>
      <c r="B26" s="695"/>
      <c r="C26" s="178"/>
      <c r="D26" s="178"/>
      <c r="E26" s="179"/>
      <c r="F26" s="30"/>
      <c r="G26" s="2"/>
      <c r="H26" s="2"/>
      <c r="I26" s="2"/>
      <c r="J26" s="47"/>
      <c r="K26" s="51"/>
      <c r="L26" s="158"/>
      <c r="M26" s="2"/>
      <c r="N26" s="2"/>
      <c r="O26" s="47"/>
      <c r="P26" s="47"/>
    </row>
    <row r="27" spans="1:16" ht="15" customHeight="1" x14ac:dyDescent="0.2">
      <c r="A27" s="161">
        <v>2003</v>
      </c>
      <c r="B27" s="695"/>
      <c r="C27" s="178"/>
      <c r="D27" s="178"/>
      <c r="E27" s="179"/>
      <c r="F27" s="30"/>
      <c r="G27" s="2"/>
      <c r="H27" s="2"/>
      <c r="I27" s="2"/>
      <c r="J27" s="47"/>
      <c r="K27" s="51"/>
      <c r="L27" s="158"/>
      <c r="M27" s="2"/>
      <c r="N27" s="2"/>
      <c r="O27" s="47"/>
      <c r="P27" s="47"/>
    </row>
    <row r="28" spans="1:16" ht="15" customHeight="1" x14ac:dyDescent="0.2">
      <c r="A28" s="161">
        <v>2002</v>
      </c>
      <c r="B28" s="695"/>
      <c r="C28" s="178"/>
      <c r="D28" s="178"/>
      <c r="E28" s="179"/>
      <c r="F28" s="30"/>
      <c r="G28" s="2"/>
      <c r="H28" s="2"/>
      <c r="I28" s="2"/>
      <c r="J28" s="47"/>
      <c r="K28" s="51"/>
      <c r="L28" s="158"/>
      <c r="M28" s="2"/>
      <c r="N28" s="2"/>
      <c r="O28" s="47"/>
      <c r="P28" s="47"/>
    </row>
    <row r="29" spans="1:16" ht="15" customHeight="1" x14ac:dyDescent="0.2">
      <c r="A29" s="161">
        <v>2001</v>
      </c>
      <c r="B29" s="695"/>
      <c r="C29" s="178"/>
      <c r="D29" s="178"/>
      <c r="E29" s="179"/>
      <c r="F29" s="30"/>
      <c r="G29" s="2"/>
      <c r="H29" s="2"/>
      <c r="I29" s="2"/>
      <c r="J29" s="47"/>
      <c r="K29" s="51"/>
      <c r="L29" s="158"/>
      <c r="M29" s="2"/>
      <c r="N29" s="2"/>
      <c r="O29" s="47"/>
      <c r="P29" s="47"/>
    </row>
    <row r="30" spans="1:16" ht="15" customHeight="1" x14ac:dyDescent="0.2">
      <c r="A30" s="161">
        <v>2000</v>
      </c>
      <c r="B30" s="695"/>
      <c r="C30" s="178"/>
      <c r="D30" s="178"/>
      <c r="E30" s="179"/>
      <c r="F30" s="30"/>
      <c r="G30" s="2"/>
      <c r="H30" s="2"/>
      <c r="I30" s="2"/>
      <c r="J30" s="47"/>
      <c r="K30" s="51"/>
      <c r="L30" s="158"/>
      <c r="M30" s="2"/>
      <c r="N30" s="2"/>
      <c r="O30" s="47"/>
      <c r="P30" s="47"/>
    </row>
    <row r="31" spans="1:16" ht="15" customHeight="1" x14ac:dyDescent="0.2">
      <c r="A31" s="161">
        <v>1999</v>
      </c>
      <c r="B31" s="695"/>
      <c r="C31" s="178"/>
      <c r="D31" s="178"/>
      <c r="E31" s="179"/>
      <c r="F31" s="30"/>
      <c r="G31" s="2"/>
      <c r="H31" s="2"/>
      <c r="I31" s="2"/>
      <c r="J31" s="47"/>
      <c r="K31" s="51"/>
      <c r="L31" s="158"/>
      <c r="M31" s="2"/>
      <c r="N31" s="2"/>
      <c r="O31" s="47"/>
      <c r="P31" s="47"/>
    </row>
    <row r="32" spans="1:16" ht="15" customHeight="1" x14ac:dyDescent="0.2">
      <c r="A32" s="161">
        <v>1998</v>
      </c>
      <c r="B32" s="695"/>
      <c r="C32" s="178"/>
      <c r="D32" s="178"/>
      <c r="E32" s="179"/>
      <c r="F32" s="30"/>
      <c r="G32" s="2"/>
      <c r="H32" s="2"/>
      <c r="I32" s="2"/>
      <c r="J32" s="47"/>
      <c r="K32" s="51"/>
      <c r="L32" s="158"/>
      <c r="M32" s="2"/>
      <c r="N32" s="2"/>
      <c r="O32" s="47"/>
      <c r="P32" s="47"/>
    </row>
    <row r="33" spans="1:16" ht="15" customHeight="1" x14ac:dyDescent="0.2">
      <c r="A33" s="161">
        <v>1997</v>
      </c>
      <c r="B33" s="695"/>
      <c r="C33" s="178"/>
      <c r="D33" s="178"/>
      <c r="E33" s="179"/>
      <c r="F33" s="30"/>
      <c r="G33" s="2"/>
      <c r="H33" s="2"/>
      <c r="I33" s="2"/>
      <c r="J33" s="47"/>
      <c r="K33" s="51"/>
      <c r="L33" s="158"/>
      <c r="M33" s="2"/>
      <c r="N33" s="2"/>
      <c r="O33" s="47"/>
      <c r="P33" s="47"/>
    </row>
    <row r="34" spans="1:16" ht="15" customHeight="1" x14ac:dyDescent="0.2">
      <c r="A34" s="161">
        <v>1996</v>
      </c>
      <c r="B34" s="695"/>
      <c r="C34" s="178"/>
      <c r="D34" s="178"/>
      <c r="E34" s="179"/>
      <c r="F34" s="30"/>
      <c r="G34" s="2"/>
      <c r="H34" s="2"/>
      <c r="I34" s="2"/>
      <c r="J34" s="47"/>
      <c r="K34" s="51"/>
      <c r="L34" s="158"/>
      <c r="M34" s="2"/>
      <c r="N34" s="2"/>
      <c r="O34" s="47"/>
      <c r="P34" s="47"/>
    </row>
    <row r="35" spans="1:16" ht="15" customHeight="1" x14ac:dyDescent="0.2">
      <c r="A35" s="161">
        <v>1995</v>
      </c>
      <c r="B35" s="695"/>
      <c r="C35" s="178"/>
      <c r="D35" s="178"/>
      <c r="E35" s="179"/>
      <c r="F35" s="30"/>
      <c r="G35" s="2"/>
      <c r="H35" s="2"/>
      <c r="I35" s="2"/>
      <c r="J35" s="47"/>
      <c r="K35" s="51"/>
      <c r="L35" s="158"/>
      <c r="M35" s="2"/>
      <c r="N35" s="2"/>
      <c r="O35" s="47"/>
      <c r="P35" s="47"/>
    </row>
    <row r="36" spans="1:16" ht="15" customHeight="1" x14ac:dyDescent="0.2">
      <c r="A36" s="161">
        <v>1994</v>
      </c>
      <c r="B36" s="695"/>
      <c r="C36" s="178"/>
      <c r="D36" s="178"/>
      <c r="E36" s="179"/>
      <c r="F36" s="30"/>
      <c r="G36" s="2"/>
      <c r="H36" s="2"/>
      <c r="I36" s="2"/>
      <c r="J36" s="47"/>
      <c r="K36" s="51"/>
      <c r="L36" s="158"/>
      <c r="M36" s="2"/>
      <c r="N36" s="2"/>
      <c r="O36" s="47"/>
      <c r="P36" s="47"/>
    </row>
    <row r="37" spans="1:16" ht="15" customHeight="1" x14ac:dyDescent="0.2">
      <c r="A37" s="161">
        <v>1993</v>
      </c>
      <c r="B37" s="695"/>
      <c r="C37" s="178"/>
      <c r="D37" s="178"/>
      <c r="E37" s="179"/>
      <c r="F37" s="30"/>
      <c r="G37" s="2"/>
      <c r="H37" s="2"/>
      <c r="I37" s="2"/>
      <c r="J37" s="47"/>
      <c r="K37" s="51"/>
      <c r="L37" s="158"/>
      <c r="M37" s="2"/>
      <c r="N37" s="2"/>
      <c r="O37" s="47"/>
      <c r="P37" s="47"/>
    </row>
    <row r="38" spans="1:16" ht="15" customHeight="1" x14ac:dyDescent="0.2">
      <c r="A38" s="161">
        <v>1992</v>
      </c>
      <c r="B38" s="695"/>
      <c r="C38" s="178"/>
      <c r="D38" s="178"/>
      <c r="E38" s="179"/>
      <c r="F38" s="30"/>
      <c r="G38" s="2"/>
      <c r="H38" s="2"/>
      <c r="I38" s="2"/>
      <c r="J38" s="47"/>
      <c r="K38" s="51"/>
      <c r="L38" s="158"/>
      <c r="M38" s="2"/>
      <c r="N38" s="2"/>
      <c r="O38" s="47"/>
      <c r="P38" s="47"/>
    </row>
    <row r="39" spans="1:16" ht="15" customHeight="1" x14ac:dyDescent="0.2">
      <c r="A39" s="161">
        <v>1991</v>
      </c>
      <c r="B39" s="695"/>
      <c r="C39" s="178"/>
      <c r="D39" s="178"/>
      <c r="E39" s="179"/>
      <c r="F39" s="30"/>
      <c r="G39" s="2"/>
      <c r="H39" s="2"/>
      <c r="I39" s="2"/>
      <c r="J39" s="47"/>
      <c r="K39" s="51"/>
      <c r="L39" s="158"/>
      <c r="M39" s="2"/>
      <c r="N39" s="2"/>
      <c r="O39" s="47"/>
      <c r="P39" s="47"/>
    </row>
    <row r="40" spans="1:16" ht="15" customHeight="1" x14ac:dyDescent="0.2">
      <c r="A40" s="161">
        <v>1990</v>
      </c>
      <c r="B40" s="695"/>
      <c r="C40" s="178"/>
      <c r="D40" s="178"/>
      <c r="E40" s="179"/>
      <c r="F40" s="30"/>
      <c r="G40" s="2"/>
      <c r="H40" s="2"/>
      <c r="I40" s="2"/>
      <c r="J40" s="47"/>
      <c r="K40" s="51"/>
      <c r="L40" s="158"/>
      <c r="M40" s="2"/>
      <c r="N40" s="2"/>
      <c r="O40" s="47"/>
      <c r="P40" s="47"/>
    </row>
    <row r="41" spans="1:16" ht="15" customHeight="1" x14ac:dyDescent="0.2">
      <c r="A41" s="161">
        <v>1989</v>
      </c>
      <c r="B41" s="695"/>
      <c r="C41" s="178"/>
      <c r="D41" s="178"/>
      <c r="E41" s="179"/>
      <c r="F41" s="30"/>
      <c r="G41" s="2"/>
      <c r="H41" s="2"/>
      <c r="I41" s="2"/>
      <c r="J41" s="47"/>
      <c r="K41" s="51"/>
      <c r="L41" s="158"/>
      <c r="M41" s="2"/>
      <c r="N41" s="2"/>
      <c r="O41" s="47"/>
      <c r="P41" s="47"/>
    </row>
    <row r="42" spans="1:16" ht="15" customHeight="1" x14ac:dyDescent="0.2">
      <c r="A42" s="161">
        <v>1988</v>
      </c>
      <c r="B42" s="695"/>
      <c r="C42" s="178"/>
      <c r="D42" s="178"/>
      <c r="E42" s="179"/>
      <c r="F42" s="30"/>
      <c r="G42" s="2"/>
      <c r="H42" s="2"/>
      <c r="I42" s="2"/>
      <c r="J42" s="47"/>
      <c r="K42" s="51"/>
      <c r="L42" s="158"/>
      <c r="M42" s="2"/>
      <c r="N42" s="2"/>
      <c r="O42" s="47"/>
      <c r="P42" s="47"/>
    </row>
    <row r="43" spans="1:16" ht="15" customHeight="1" x14ac:dyDescent="0.2">
      <c r="A43" s="161">
        <v>1987</v>
      </c>
      <c r="B43" s="695"/>
      <c r="C43" s="178"/>
      <c r="D43" s="178"/>
      <c r="E43" s="179"/>
      <c r="F43" s="30"/>
      <c r="G43" s="2"/>
      <c r="H43" s="2"/>
      <c r="I43" s="2"/>
      <c r="J43" s="47"/>
      <c r="K43" s="51"/>
      <c r="L43" s="158"/>
      <c r="M43" s="2"/>
      <c r="N43" s="2"/>
      <c r="O43" s="47"/>
      <c r="P43" s="47"/>
    </row>
    <row r="44" spans="1:16" ht="15" customHeight="1" x14ac:dyDescent="0.2">
      <c r="A44" s="161">
        <v>1986</v>
      </c>
      <c r="B44" s="695"/>
      <c r="C44" s="178"/>
      <c r="D44" s="178"/>
      <c r="E44" s="179"/>
      <c r="F44" s="30"/>
      <c r="G44" s="2"/>
      <c r="H44" s="2"/>
      <c r="I44" s="2"/>
      <c r="J44" s="47"/>
      <c r="K44" s="51"/>
      <c r="L44" s="158"/>
      <c r="M44" s="2"/>
      <c r="N44" s="2"/>
      <c r="O44" s="47"/>
      <c r="P44" s="47"/>
    </row>
    <row r="45" spans="1:16" ht="15" customHeight="1" x14ac:dyDescent="0.2">
      <c r="A45" s="161">
        <v>1985</v>
      </c>
      <c r="B45" s="695"/>
      <c r="C45" s="178"/>
      <c r="D45" s="178"/>
      <c r="E45" s="179"/>
      <c r="F45" s="30"/>
      <c r="G45" s="2"/>
      <c r="H45" s="2"/>
      <c r="I45" s="2"/>
      <c r="J45" s="47"/>
      <c r="K45" s="51"/>
      <c r="L45" s="158"/>
      <c r="M45" s="2"/>
      <c r="N45" s="2"/>
      <c r="O45" s="47"/>
      <c r="P45" s="47"/>
    </row>
    <row r="46" spans="1:16" ht="15" customHeight="1" x14ac:dyDescent="0.2">
      <c r="A46" s="161">
        <v>1984</v>
      </c>
      <c r="B46" s="695"/>
      <c r="C46" s="178"/>
      <c r="D46" s="178"/>
      <c r="E46" s="179"/>
      <c r="F46" s="30"/>
      <c r="G46" s="2"/>
      <c r="H46" s="2"/>
      <c r="I46" s="2"/>
      <c r="J46" s="47"/>
      <c r="K46" s="51"/>
      <c r="L46" s="158"/>
      <c r="M46" s="2"/>
      <c r="N46" s="2"/>
      <c r="O46" s="47"/>
      <c r="P46" s="47"/>
    </row>
    <row r="47" spans="1:16" ht="15" customHeight="1" x14ac:dyDescent="0.2">
      <c r="A47" s="161">
        <v>1983</v>
      </c>
      <c r="B47" s="695"/>
      <c r="C47" s="178"/>
      <c r="D47" s="178"/>
      <c r="E47" s="179"/>
      <c r="F47" s="30"/>
      <c r="G47" s="2"/>
      <c r="H47" s="2"/>
      <c r="I47" s="2"/>
      <c r="J47" s="47"/>
      <c r="K47" s="51"/>
      <c r="L47" s="158"/>
      <c r="M47" s="2"/>
      <c r="N47" s="2"/>
      <c r="O47" s="47"/>
      <c r="P47" s="47"/>
    </row>
    <row r="48" spans="1:16" ht="15" customHeight="1" x14ac:dyDescent="0.2">
      <c r="A48" s="161">
        <v>1982</v>
      </c>
      <c r="B48" s="695"/>
      <c r="C48" s="178"/>
      <c r="D48" s="178"/>
      <c r="E48" s="179"/>
      <c r="F48" s="30"/>
      <c r="G48" s="2"/>
      <c r="H48" s="2"/>
      <c r="I48" s="2"/>
      <c r="J48" s="47"/>
      <c r="K48" s="51"/>
      <c r="L48" s="158"/>
      <c r="M48" s="2"/>
      <c r="N48" s="2"/>
      <c r="O48" s="47"/>
      <c r="P48" s="47"/>
    </row>
    <row r="49" spans="1:16" ht="15" customHeight="1" x14ac:dyDescent="0.2">
      <c r="A49" s="161">
        <v>1981</v>
      </c>
      <c r="B49" s="695"/>
      <c r="C49" s="178"/>
      <c r="D49" s="178"/>
      <c r="E49" s="179"/>
      <c r="F49" s="30"/>
      <c r="G49" s="2"/>
      <c r="H49" s="2"/>
      <c r="I49" s="2"/>
      <c r="J49" s="47"/>
      <c r="K49" s="51"/>
      <c r="L49" s="158"/>
      <c r="M49" s="2"/>
      <c r="N49" s="2"/>
      <c r="O49" s="47"/>
      <c r="P49" s="47"/>
    </row>
    <row r="50" spans="1:16" ht="15" customHeight="1" x14ac:dyDescent="0.2">
      <c r="A50" s="161">
        <v>1980</v>
      </c>
      <c r="B50" s="695"/>
      <c r="C50" s="178"/>
      <c r="D50" s="178"/>
      <c r="E50" s="179"/>
      <c r="F50" s="30"/>
      <c r="G50" s="2"/>
      <c r="H50" s="2"/>
      <c r="I50" s="2"/>
      <c r="J50" s="47"/>
      <c r="K50" s="51"/>
      <c r="L50" s="158"/>
      <c r="M50" s="2"/>
      <c r="N50" s="2"/>
      <c r="O50" s="47"/>
      <c r="P50" s="47"/>
    </row>
    <row r="51" spans="1:16" ht="15" customHeight="1" thickBot="1" x14ac:dyDescent="0.25">
      <c r="A51" s="677" t="s">
        <v>282</v>
      </c>
      <c r="B51" s="696"/>
      <c r="C51" s="2"/>
      <c r="D51" s="2"/>
      <c r="E51" s="51"/>
      <c r="F51" s="30"/>
      <c r="G51" s="2"/>
      <c r="H51" s="2"/>
      <c r="I51" s="2"/>
      <c r="J51" s="47"/>
      <c r="K51" s="51"/>
      <c r="L51" s="158"/>
      <c r="M51" s="2"/>
      <c r="N51" s="2"/>
      <c r="O51" s="47"/>
      <c r="P51" s="47"/>
    </row>
    <row r="52" spans="1:16" ht="13.5" thickBot="1" x14ac:dyDescent="0.25">
      <c r="A52" s="164" t="s">
        <v>61</v>
      </c>
      <c r="B52" s="165">
        <f>SUM(B8:B51)</f>
        <v>0</v>
      </c>
      <c r="C52" s="162">
        <f t="shared" ref="C52:E52" si="0">SUM(C8:C51)</f>
        <v>0</v>
      </c>
      <c r="D52" s="162">
        <f t="shared" si="0"/>
        <v>2205</v>
      </c>
      <c r="E52" s="163">
        <f t="shared" si="0"/>
        <v>13</v>
      </c>
      <c r="F52" s="693">
        <f>SUM(F8:F51)</f>
        <v>0</v>
      </c>
      <c r="G52" s="162">
        <f t="shared" ref="G52:O52" si="1">SUM(G8:G51)</f>
        <v>0</v>
      </c>
      <c r="H52" s="162">
        <f t="shared" si="1"/>
        <v>0</v>
      </c>
      <c r="I52" s="162">
        <f t="shared" si="1"/>
        <v>0</v>
      </c>
      <c r="J52" s="162">
        <f t="shared" si="1"/>
        <v>0</v>
      </c>
      <c r="K52" s="163">
        <f t="shared" si="1"/>
        <v>0</v>
      </c>
      <c r="L52" s="165">
        <f t="shared" si="1"/>
        <v>209</v>
      </c>
      <c r="M52" s="162">
        <f t="shared" si="1"/>
        <v>0</v>
      </c>
      <c r="N52" s="162">
        <f t="shared" si="1"/>
        <v>0</v>
      </c>
      <c r="O52" s="162">
        <f t="shared" si="1"/>
        <v>4</v>
      </c>
      <c r="P52" s="163">
        <f>SUM(P8:P51)</f>
        <v>0</v>
      </c>
    </row>
    <row r="53" spans="1:16" ht="13.5" thickBot="1" x14ac:dyDescent="0.25">
      <c r="A53" s="166" t="s">
        <v>132</v>
      </c>
      <c r="B53" s="854">
        <f>SUM(B52:E52)</f>
        <v>2218</v>
      </c>
      <c r="C53" s="855"/>
      <c r="D53" s="855"/>
      <c r="E53" s="856"/>
      <c r="F53" s="837">
        <f>SUM(F52:K52)</f>
        <v>0</v>
      </c>
      <c r="G53" s="837"/>
      <c r="H53" s="837"/>
      <c r="I53" s="837"/>
      <c r="J53" s="837"/>
      <c r="K53" s="838"/>
      <c r="L53" s="839">
        <f>SUM(L52:P52)</f>
        <v>213</v>
      </c>
      <c r="M53" s="840"/>
      <c r="N53" s="840"/>
      <c r="O53" s="840"/>
      <c r="P53" s="841"/>
    </row>
    <row r="54" spans="1:16" hidden="1" x14ac:dyDescent="0.2">
      <c r="B54" s="4">
        <f>+'Tabela I'!F13</f>
        <v>2218</v>
      </c>
      <c r="F54" s="4">
        <f>'Tabela I'!F21</f>
        <v>0</v>
      </c>
      <c r="L54" s="4">
        <f>'Tabela I'!F28</f>
        <v>213</v>
      </c>
    </row>
    <row r="55" spans="1:16" ht="11.25" customHeight="1" x14ac:dyDescent="0.2"/>
    <row r="56" spans="1:16" x14ac:dyDescent="0.2">
      <c r="A56" s="835" t="s">
        <v>318</v>
      </c>
      <c r="B56" s="835"/>
      <c r="C56" s="835"/>
      <c r="D56" s="835"/>
      <c r="E56" s="835"/>
      <c r="F56" s="835"/>
      <c r="G56" s="835"/>
      <c r="H56" s="835"/>
      <c r="I56" s="835"/>
      <c r="J56" s="835"/>
      <c r="K56" s="835"/>
      <c r="L56" s="835"/>
      <c r="M56" s="835"/>
      <c r="N56" s="835"/>
      <c r="O56" s="835"/>
      <c r="P56" s="835"/>
    </row>
    <row r="57" spans="1:16" x14ac:dyDescent="0.2">
      <c r="A57" s="835"/>
      <c r="B57" s="835"/>
      <c r="C57" s="835"/>
      <c r="D57" s="835"/>
      <c r="E57" s="835"/>
      <c r="F57" s="835"/>
      <c r="G57" s="835"/>
      <c r="H57" s="835"/>
      <c r="I57" s="835"/>
      <c r="J57" s="835"/>
      <c r="K57" s="835"/>
      <c r="L57" s="835"/>
      <c r="M57" s="835"/>
      <c r="N57" s="835"/>
      <c r="O57" s="835"/>
      <c r="P57" s="835"/>
    </row>
    <row r="58" spans="1:16" x14ac:dyDescent="0.2">
      <c r="A58" s="835"/>
      <c r="B58" s="835"/>
      <c r="C58" s="835"/>
      <c r="D58" s="835"/>
      <c r="E58" s="835"/>
      <c r="F58" s="835"/>
      <c r="G58" s="835"/>
      <c r="H58" s="835"/>
      <c r="I58" s="835"/>
      <c r="J58" s="835"/>
      <c r="K58" s="835"/>
      <c r="L58" s="835"/>
      <c r="M58" s="835"/>
      <c r="N58" s="835"/>
      <c r="O58" s="835"/>
      <c r="P58" s="835"/>
    </row>
    <row r="59" spans="1:16" x14ac:dyDescent="0.2">
      <c r="A59" s="835"/>
      <c r="B59" s="835"/>
      <c r="C59" s="835"/>
      <c r="D59" s="835"/>
      <c r="E59" s="835"/>
      <c r="F59" s="835"/>
      <c r="G59" s="835"/>
      <c r="H59" s="835"/>
      <c r="I59" s="835"/>
      <c r="J59" s="835"/>
      <c r="K59" s="835"/>
      <c r="L59" s="835"/>
      <c r="M59" s="835"/>
      <c r="N59" s="835"/>
      <c r="O59" s="835"/>
      <c r="P59" s="835"/>
    </row>
    <row r="60" spans="1:16" x14ac:dyDescent="0.2">
      <c r="A60" s="835"/>
      <c r="B60" s="835"/>
      <c r="C60" s="835"/>
      <c r="D60" s="835"/>
      <c r="E60" s="835"/>
      <c r="F60" s="835"/>
      <c r="G60" s="835"/>
      <c r="H60" s="835"/>
      <c r="I60" s="835"/>
      <c r="J60" s="835"/>
      <c r="K60" s="835"/>
      <c r="L60" s="835"/>
      <c r="M60" s="835"/>
      <c r="N60" s="835"/>
      <c r="O60" s="835"/>
      <c r="P60" s="835"/>
    </row>
  </sheetData>
  <sheetProtection password="CCF6" sheet="1" objects="1" scenarios="1"/>
  <mergeCells count="9">
    <mergeCell ref="A56:P60"/>
    <mergeCell ref="A3:P3"/>
    <mergeCell ref="F53:K53"/>
    <mergeCell ref="L53:P53"/>
    <mergeCell ref="A5:A7"/>
    <mergeCell ref="F5:K5"/>
    <mergeCell ref="L5:P5"/>
    <mergeCell ref="B5:E5"/>
    <mergeCell ref="B53:E53"/>
  </mergeCells>
  <phoneticPr fontId="9" type="noConversion"/>
  <conditionalFormatting sqref="F53:K53">
    <cfRule type="cellIs" dxfId="4" priority="2" stopIfTrue="1" operator="notEqual">
      <formula>$F$54</formula>
    </cfRule>
  </conditionalFormatting>
  <conditionalFormatting sqref="L53:P53">
    <cfRule type="cellIs" dxfId="3" priority="3" stopIfTrue="1" operator="notEqual">
      <formula>$L$54</formula>
    </cfRule>
  </conditionalFormatting>
  <conditionalFormatting sqref="B53:E53">
    <cfRule type="cellIs" dxfId="2" priority="1" operator="notEqual">
      <formula>$B$54</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126</v>
      </c>
      <c r="B1" s="186" t="str">
        <f>'Tabela I'!C1</f>
        <v>Bugojno</v>
      </c>
      <c r="D1" s="13"/>
      <c r="E1" s="13"/>
      <c r="F1" s="97"/>
      <c r="G1" s="99"/>
    </row>
    <row r="2" spans="1:11" ht="18" customHeight="1" x14ac:dyDescent="0.25">
      <c r="A2" s="68" t="s">
        <v>66</v>
      </c>
      <c r="B2" s="52" t="str">
        <f>'Tabela I'!C2</f>
        <v>1.1.2022.- 31.12.2022.</v>
      </c>
      <c r="C2" s="69"/>
      <c r="D2" s="13"/>
      <c r="E2" s="13"/>
      <c r="F2" s="6"/>
      <c r="G2" s="65"/>
      <c r="H2" s="65"/>
      <c r="I2" s="74"/>
      <c r="J2" s="7"/>
      <c r="K2" s="7"/>
    </row>
    <row r="3" spans="1:11" ht="20.25" customHeight="1" x14ac:dyDescent="0.25">
      <c r="A3" s="100" t="s">
        <v>176</v>
      </c>
      <c r="B3" s="9"/>
      <c r="C3" s="9"/>
      <c r="D3" s="9"/>
      <c r="E3" s="9"/>
      <c r="F3" s="101"/>
    </row>
    <row r="4" spans="1:11" ht="21" customHeight="1" thickBot="1" x14ac:dyDescent="0.3">
      <c r="A4" s="100" t="s">
        <v>173</v>
      </c>
      <c r="B4" s="9"/>
      <c r="C4" s="9"/>
      <c r="D4" s="9"/>
      <c r="E4" s="9"/>
      <c r="F4" s="101"/>
    </row>
    <row r="5" spans="1:11" ht="40.5" customHeight="1" x14ac:dyDescent="0.2">
      <c r="A5" s="378" t="s">
        <v>91</v>
      </c>
      <c r="B5" s="114" t="s">
        <v>92</v>
      </c>
      <c r="C5" s="114" t="s">
        <v>93</v>
      </c>
      <c r="D5" s="376"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174</v>
      </c>
      <c r="B8" s="104"/>
      <c r="C8" s="104"/>
      <c r="D8" s="104"/>
      <c r="E8" s="104"/>
      <c r="F8" s="104"/>
    </row>
    <row r="9" spans="1:11" ht="23.25" customHeight="1" x14ac:dyDescent="0.2">
      <c r="A9" s="859" t="s">
        <v>115</v>
      </c>
      <c r="B9" s="863" t="s">
        <v>94</v>
      </c>
      <c r="C9" s="864"/>
      <c r="D9" s="864"/>
      <c r="E9" s="857" t="s">
        <v>57</v>
      </c>
    </row>
    <row r="10" spans="1:11" s="5" customFormat="1" ht="40.5" customHeight="1" x14ac:dyDescent="0.2">
      <c r="A10" s="860"/>
      <c r="B10" s="102" t="s">
        <v>95</v>
      </c>
      <c r="C10" s="102" t="s">
        <v>96</v>
      </c>
      <c r="D10" s="102" t="s">
        <v>97</v>
      </c>
      <c r="E10" s="858"/>
    </row>
    <row r="11" spans="1:11" ht="15" customHeight="1" thickBot="1" x14ac:dyDescent="0.25">
      <c r="A11" s="861"/>
      <c r="B11" s="107" t="s">
        <v>17</v>
      </c>
      <c r="C11" s="107" t="s">
        <v>18</v>
      </c>
      <c r="D11" s="108" t="s">
        <v>19</v>
      </c>
      <c r="E11" s="109" t="s">
        <v>60</v>
      </c>
      <c r="G11" s="115"/>
    </row>
    <row r="12" spans="1:11" ht="30" customHeight="1" x14ac:dyDescent="0.2">
      <c r="A12" s="124" t="s">
        <v>98</v>
      </c>
      <c r="B12" s="134"/>
      <c r="C12" s="135"/>
      <c r="D12" s="135"/>
      <c r="E12" s="136" t="str">
        <f t="shared" ref="E12:E18" si="0">IF(SUM(B12:D12)=0," ",SUM(B12:D12))</f>
        <v xml:space="preserve"> </v>
      </c>
    </row>
    <row r="13" spans="1:11" ht="30" customHeight="1" x14ac:dyDescent="0.2">
      <c r="A13" s="121" t="s">
        <v>99</v>
      </c>
      <c r="B13" s="137"/>
      <c r="C13" s="138"/>
      <c r="D13" s="138"/>
      <c r="E13" s="139" t="str">
        <f t="shared" si="0"/>
        <v xml:space="preserve"> </v>
      </c>
    </row>
    <row r="14" spans="1:11" ht="30" customHeight="1" x14ac:dyDescent="0.2">
      <c r="A14" s="121" t="s">
        <v>100</v>
      </c>
      <c r="B14" s="137"/>
      <c r="C14" s="138"/>
      <c r="D14" s="138"/>
      <c r="E14" s="139" t="str">
        <f t="shared" si="0"/>
        <v xml:space="preserve"> </v>
      </c>
    </row>
    <row r="15" spans="1:11" ht="30" customHeight="1" x14ac:dyDescent="0.2">
      <c r="A15" s="121" t="s">
        <v>101</v>
      </c>
      <c r="B15" s="137"/>
      <c r="C15" s="138"/>
      <c r="D15" s="138"/>
      <c r="E15" s="139" t="str">
        <f t="shared" si="0"/>
        <v xml:space="preserve"> </v>
      </c>
    </row>
    <row r="16" spans="1:11" ht="30" customHeight="1" x14ac:dyDescent="0.2">
      <c r="A16" s="121" t="s">
        <v>102</v>
      </c>
      <c r="B16" s="137"/>
      <c r="C16" s="138"/>
      <c r="D16" s="138"/>
      <c r="E16" s="139" t="str">
        <f t="shared" si="0"/>
        <v xml:space="preserve"> </v>
      </c>
    </row>
    <row r="17" spans="1:6" s="5" customFormat="1" ht="40.5" customHeight="1" x14ac:dyDescent="0.2">
      <c r="A17" s="121" t="s">
        <v>103</v>
      </c>
      <c r="B17" s="137"/>
      <c r="C17" s="138"/>
      <c r="D17" s="138"/>
      <c r="E17" s="139" t="str">
        <f t="shared" si="0"/>
        <v xml:space="preserve"> </v>
      </c>
    </row>
    <row r="18" spans="1:6" s="5" customFormat="1" ht="30" customHeight="1" thickBot="1" x14ac:dyDescent="0.25">
      <c r="A18" s="122" t="s">
        <v>90</v>
      </c>
      <c r="B18" s="140"/>
      <c r="C18" s="141"/>
      <c r="D18" s="141"/>
      <c r="E18" s="142" t="str">
        <f t="shared" si="0"/>
        <v xml:space="preserve"> </v>
      </c>
    </row>
    <row r="19" spans="1:6" s="126" customFormat="1" ht="24.75" customHeight="1" thickBot="1" x14ac:dyDescent="0.25">
      <c r="A19" s="130" t="s">
        <v>175</v>
      </c>
      <c r="B19" s="125"/>
      <c r="C19" s="125"/>
      <c r="D19" s="125"/>
      <c r="E19" s="125"/>
      <c r="F19" s="125"/>
    </row>
    <row r="20" spans="1:6" s="126" customFormat="1" ht="36" customHeight="1" x14ac:dyDescent="0.2">
      <c r="A20" s="859" t="s">
        <v>115</v>
      </c>
      <c r="B20" s="862" t="s">
        <v>117</v>
      </c>
      <c r="C20" s="862"/>
      <c r="D20" s="862"/>
      <c r="E20" s="862"/>
      <c r="F20" s="857"/>
    </row>
    <row r="21" spans="1:6" s="126" customFormat="1" ht="38.25" customHeight="1" x14ac:dyDescent="0.2">
      <c r="A21" s="860"/>
      <c r="B21" s="131" t="s">
        <v>118</v>
      </c>
      <c r="C21" s="131" t="s">
        <v>119</v>
      </c>
      <c r="D21" s="131" t="s">
        <v>120</v>
      </c>
      <c r="E21" s="131" t="s">
        <v>90</v>
      </c>
      <c r="F21" s="377" t="s">
        <v>57</v>
      </c>
    </row>
    <row r="22" spans="1:6" s="126" customFormat="1" ht="15" customHeight="1" thickBot="1" x14ac:dyDescent="0.25">
      <c r="A22" s="861"/>
      <c r="B22" s="132" t="s">
        <v>17</v>
      </c>
      <c r="C22" s="132" t="s">
        <v>18</v>
      </c>
      <c r="D22" s="132" t="s">
        <v>19</v>
      </c>
      <c r="E22" s="127" t="s">
        <v>27</v>
      </c>
      <c r="F22" s="128" t="s">
        <v>114</v>
      </c>
    </row>
    <row r="23" spans="1:6" s="126" customFormat="1" ht="30" customHeight="1" thickBot="1" x14ac:dyDescent="0.25">
      <c r="A23" s="133" t="s">
        <v>116</v>
      </c>
      <c r="B23" s="146"/>
      <c r="C23" s="146"/>
      <c r="D23" s="146"/>
      <c r="E23" s="146"/>
      <c r="F23" s="147" t="str">
        <f>IF(SUM(B23:E23)=0," ",SUM(B23:E23))</f>
        <v xml:space="preserve"> </v>
      </c>
    </row>
    <row r="24" spans="1:6" s="105" customFormat="1" ht="24.75" customHeight="1" thickBot="1" x14ac:dyDescent="0.3">
      <c r="A24" s="103" t="s">
        <v>251</v>
      </c>
      <c r="B24" s="104"/>
      <c r="C24" s="104"/>
      <c r="D24" s="104"/>
      <c r="E24" s="104"/>
      <c r="F24" s="104"/>
    </row>
    <row r="25" spans="1:6" ht="73.5" customHeight="1" x14ac:dyDescent="0.2">
      <c r="A25" s="120" t="s">
        <v>104</v>
      </c>
      <c r="B25" s="116"/>
      <c r="C25" s="113"/>
      <c r="D25" s="113"/>
      <c r="E25" s="113"/>
      <c r="F25" s="113"/>
    </row>
    <row r="26" spans="1:6" ht="34.5" customHeight="1" thickBot="1" x14ac:dyDescent="0.25">
      <c r="A26" s="122" t="s">
        <v>105</v>
      </c>
      <c r="B26" s="117"/>
      <c r="C26" s="113"/>
      <c r="D26" s="113"/>
      <c r="E26" s="113"/>
      <c r="F26" s="113"/>
    </row>
    <row r="27" spans="1:6" ht="22.5" customHeight="1" x14ac:dyDescent="0.2"/>
    <row r="28" spans="1:6" ht="37.5" customHeight="1" x14ac:dyDescent="0.2">
      <c r="A28" s="835" t="s">
        <v>253</v>
      </c>
      <c r="B28" s="835"/>
      <c r="C28" s="835"/>
      <c r="D28" s="835"/>
      <c r="E28" s="835"/>
      <c r="F28" s="835"/>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2" customWidth="1"/>
    <col min="2" max="2" width="8.28515625" style="412" customWidth="1"/>
    <col min="3" max="3" width="9.5703125" style="412" customWidth="1"/>
    <col min="4" max="4" width="14" style="412" customWidth="1"/>
    <col min="5" max="5" width="14.28515625" style="412" customWidth="1"/>
    <col min="6" max="6" width="12.85546875" style="412" customWidth="1"/>
  </cols>
  <sheetData>
    <row r="1" spans="1:6" x14ac:dyDescent="0.2">
      <c r="A1" s="412" t="s">
        <v>0</v>
      </c>
      <c r="B1" s="412" t="s">
        <v>1</v>
      </c>
      <c r="C1" s="412" t="s">
        <v>2</v>
      </c>
      <c r="D1" s="412" t="s">
        <v>3</v>
      </c>
      <c r="E1" s="412" t="s">
        <v>4</v>
      </c>
      <c r="F1" s="412" t="s">
        <v>5</v>
      </c>
    </row>
    <row r="2" spans="1:6" x14ac:dyDescent="0.2">
      <c r="A2" s="413">
        <f>'Tabela I'!$F$2</f>
        <v>0</v>
      </c>
      <c r="B2" s="413">
        <f>'Tabela I'!$F$1</f>
        <v>2022</v>
      </c>
      <c r="C2" s="414">
        <v>127</v>
      </c>
      <c r="D2" s="413">
        <f>'Tabela I'!B9</f>
        <v>0</v>
      </c>
      <c r="E2" s="413">
        <f>'Tabela I'!C9</f>
        <v>0</v>
      </c>
      <c r="F2" s="413">
        <f>'Tabela I'!E9</f>
        <v>0</v>
      </c>
    </row>
    <row r="3" spans="1:6" x14ac:dyDescent="0.2">
      <c r="A3" s="413">
        <f>'Tabela I'!$F$2</f>
        <v>0</v>
      </c>
      <c r="B3" s="413">
        <f>'Tabela I'!$F$1</f>
        <v>2022</v>
      </c>
      <c r="C3" s="414">
        <v>128</v>
      </c>
      <c r="D3" s="413">
        <f>'Tabela I'!B10</f>
        <v>0</v>
      </c>
      <c r="E3" s="413">
        <f>'Tabela I'!C10</f>
        <v>0</v>
      </c>
      <c r="F3" s="413">
        <f>'Tabela I'!E10</f>
        <v>0</v>
      </c>
    </row>
    <row r="4" spans="1:6" x14ac:dyDescent="0.2">
      <c r="A4" s="413">
        <f>'Tabela I'!$F$2</f>
        <v>0</v>
      </c>
      <c r="B4" s="413">
        <f>'Tabela I'!$F$1</f>
        <v>2022</v>
      </c>
      <c r="C4" s="415">
        <v>129</v>
      </c>
      <c r="D4" s="413">
        <f>'Tabela I'!B11</f>
        <v>3071</v>
      </c>
      <c r="E4" s="413">
        <f>'Tabela I'!C11</f>
        <v>1282</v>
      </c>
      <c r="F4" s="413">
        <f>'Tabela I'!E11</f>
        <v>2148</v>
      </c>
    </row>
    <row r="5" spans="1:6" x14ac:dyDescent="0.2">
      <c r="A5" s="413">
        <f>'Tabela I'!$F$2</f>
        <v>0</v>
      </c>
      <c r="B5" s="413">
        <f>'Tabela I'!$F$1</f>
        <v>2022</v>
      </c>
      <c r="C5" s="414">
        <v>131</v>
      </c>
      <c r="D5" s="413">
        <f>'Tabela I'!B12</f>
        <v>64</v>
      </c>
      <c r="E5" s="413">
        <f>'Tabela I'!C12</f>
        <v>23</v>
      </c>
      <c r="F5" s="413">
        <f>'Tabela I'!E12</f>
        <v>74</v>
      </c>
    </row>
    <row r="6" spans="1:6" x14ac:dyDescent="0.2">
      <c r="A6" s="413">
        <f>'Tabela I'!$F$2</f>
        <v>0</v>
      </c>
      <c r="B6" s="413">
        <f>'Tabela I'!$F$1</f>
        <v>2022</v>
      </c>
      <c r="C6" s="416">
        <v>26</v>
      </c>
      <c r="D6" s="413">
        <f>'Tabela I'!B15</f>
        <v>0</v>
      </c>
      <c r="E6" s="413">
        <f>'Tabela I'!C15</f>
        <v>0</v>
      </c>
      <c r="F6" s="413">
        <f>'Tabela I'!E15</f>
        <v>0</v>
      </c>
    </row>
    <row r="7" spans="1:6" x14ac:dyDescent="0.2">
      <c r="A7" s="413">
        <f>'Tabela I'!$F$2</f>
        <v>0</v>
      </c>
      <c r="B7" s="413">
        <f>'Tabela I'!$F$1</f>
        <v>2022</v>
      </c>
      <c r="C7" s="416">
        <v>104</v>
      </c>
      <c r="D7" s="413">
        <f>'Tabela I'!B16</f>
        <v>0</v>
      </c>
      <c r="E7" s="413">
        <f>'Tabela I'!C16</f>
        <v>0</v>
      </c>
      <c r="F7" s="413">
        <f>'Tabela I'!E16</f>
        <v>0</v>
      </c>
    </row>
    <row r="8" spans="1:6" x14ac:dyDescent="0.2">
      <c r="A8" s="413">
        <f>'Tabela I'!$F$2</f>
        <v>0</v>
      </c>
      <c r="B8" s="413">
        <f>'Tabela I'!$F$1</f>
        <v>2022</v>
      </c>
      <c r="C8" s="416">
        <v>99</v>
      </c>
      <c r="D8" s="413">
        <f>'Tabela I'!B17</f>
        <v>0</v>
      </c>
      <c r="E8" s="413">
        <f>'Tabela I'!C17</f>
        <v>0</v>
      </c>
      <c r="F8" s="413">
        <f>'Tabela I'!E17</f>
        <v>0</v>
      </c>
    </row>
    <row r="9" spans="1:6" x14ac:dyDescent="0.2">
      <c r="A9" s="413">
        <f>'Tabela I'!$F$2</f>
        <v>0</v>
      </c>
      <c r="B9" s="413">
        <f>'Tabela I'!$F$1</f>
        <v>2022</v>
      </c>
      <c r="C9" s="416">
        <v>100</v>
      </c>
      <c r="D9" s="413">
        <f>'Tabela I'!B18</f>
        <v>0</v>
      </c>
      <c r="E9" s="413">
        <f>'Tabela I'!C18</f>
        <v>0</v>
      </c>
      <c r="F9" s="413">
        <f>'Tabela I'!E18</f>
        <v>0</v>
      </c>
    </row>
    <row r="10" spans="1:6" x14ac:dyDescent="0.2">
      <c r="A10" s="413">
        <f>'Tabela I'!$F$2</f>
        <v>0</v>
      </c>
      <c r="B10" s="413">
        <f>'Tabela I'!$F$1</f>
        <v>2022</v>
      </c>
      <c r="C10" s="416">
        <v>101</v>
      </c>
      <c r="D10" s="413">
        <f>'Tabela I'!B19</f>
        <v>0</v>
      </c>
      <c r="E10" s="413">
        <f>'Tabela I'!C19</f>
        <v>0</v>
      </c>
      <c r="F10" s="413">
        <f>'Tabela I'!E19</f>
        <v>0</v>
      </c>
    </row>
    <row r="11" spans="1:6" x14ac:dyDescent="0.2">
      <c r="A11" s="413">
        <f>'Tabela I'!$F$2</f>
        <v>0</v>
      </c>
      <c r="B11" s="413">
        <f>'Tabela I'!$F$1</f>
        <v>2022</v>
      </c>
      <c r="C11" s="416">
        <v>123</v>
      </c>
      <c r="D11" s="413">
        <f>'Tabela I'!B20</f>
        <v>0</v>
      </c>
      <c r="E11" s="413">
        <f>'Tabela I'!C20</f>
        <v>0</v>
      </c>
      <c r="F11" s="413">
        <f>'Tabela I'!E20</f>
        <v>0</v>
      </c>
    </row>
    <row r="12" spans="1:6" x14ac:dyDescent="0.2">
      <c r="A12" s="413">
        <f>'Tabela I'!$F$2</f>
        <v>0</v>
      </c>
      <c r="B12" s="413">
        <f>'Tabela I'!$F$1</f>
        <v>2022</v>
      </c>
      <c r="C12" s="416">
        <v>105</v>
      </c>
      <c r="D12" s="413">
        <f>'Tabela I'!B23</f>
        <v>29</v>
      </c>
      <c r="E12" s="413">
        <f>'Tabela I'!C23</f>
        <v>2720</v>
      </c>
      <c r="F12" s="413">
        <f>'Tabela I'!E23</f>
        <v>2540</v>
      </c>
    </row>
    <row r="13" spans="1:6" x14ac:dyDescent="0.2">
      <c r="A13" s="413">
        <f>'Tabela I'!$F$2</f>
        <v>0</v>
      </c>
      <c r="B13" s="413">
        <f>'Tabela I'!$F$1</f>
        <v>2022</v>
      </c>
      <c r="C13" s="416">
        <v>106</v>
      </c>
      <c r="D13" s="413">
        <f>'Tabela I'!B24</f>
        <v>0</v>
      </c>
      <c r="E13" s="413">
        <f>'Tabela I'!C24</f>
        <v>9297</v>
      </c>
      <c r="F13" s="413">
        <f>'Tabela I'!E24</f>
        <v>9297</v>
      </c>
    </row>
    <row r="14" spans="1:6" x14ac:dyDescent="0.2">
      <c r="A14" s="413">
        <f>'Tabela I'!$F$2</f>
        <v>0</v>
      </c>
      <c r="B14" s="413">
        <f>'Tabela I'!$F$1</f>
        <v>2022</v>
      </c>
      <c r="C14" s="414">
        <v>107</v>
      </c>
      <c r="D14" s="413">
        <f>'Tabela I'!B25</f>
        <v>0</v>
      </c>
      <c r="E14" s="413">
        <f>'Tabela I'!C25</f>
        <v>1699</v>
      </c>
      <c r="F14" s="413">
        <f>'Tabela I'!E25</f>
        <v>1699</v>
      </c>
    </row>
    <row r="15" spans="1:6" x14ac:dyDescent="0.2">
      <c r="A15" s="413">
        <f>'Tabela I'!$F$2</f>
        <v>0</v>
      </c>
      <c r="B15" s="413">
        <f>'Tabela I'!$F$1</f>
        <v>2022</v>
      </c>
      <c r="C15" s="414">
        <v>108</v>
      </c>
      <c r="D15" s="413">
        <f>'Tabela I'!B26</f>
        <v>0</v>
      </c>
      <c r="E15" s="413">
        <f>'Tabela I'!C26</f>
        <v>74</v>
      </c>
      <c r="F15" s="413">
        <f>'Tabela I'!E26</f>
        <v>70</v>
      </c>
    </row>
    <row r="16" spans="1:6" x14ac:dyDescent="0.2">
      <c r="A16" s="413">
        <f>'Tabela I'!$F$2</f>
        <v>0</v>
      </c>
      <c r="B16" s="413">
        <f>'Tabela I'!$F$1</f>
        <v>2022</v>
      </c>
      <c r="C16" s="414">
        <v>60</v>
      </c>
      <c r="D16" s="413">
        <f>'Tabela I'!B27</f>
        <v>0</v>
      </c>
      <c r="E16" s="413">
        <f>'Tabela I'!C27</f>
        <v>0</v>
      </c>
      <c r="F16" s="413">
        <f>'Tabela I'!E27</f>
        <v>0</v>
      </c>
    </row>
    <row r="17" spans="1:6" x14ac:dyDescent="0.2">
      <c r="A17" s="413">
        <f>'Tabela I'!$F$2</f>
        <v>0</v>
      </c>
      <c r="B17" s="413">
        <f>'Tabela I'!$F$1</f>
        <v>2022</v>
      </c>
      <c r="C17" s="414">
        <v>65</v>
      </c>
      <c r="D17" s="413">
        <f>'Tabela I'!B30</f>
        <v>0</v>
      </c>
      <c r="E17" s="413">
        <f>'Tabela I'!C30</f>
        <v>0</v>
      </c>
      <c r="F17" s="413">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2022</v>
      </c>
      <c r="C2" s="3">
        <v>57</v>
      </c>
      <c r="D2" s="3">
        <f>'Tabela Ia'!B7</f>
        <v>29</v>
      </c>
      <c r="E2" s="3">
        <f>'Tabela Ia'!C7</f>
        <v>2720</v>
      </c>
      <c r="F2" s="3">
        <f>'Tabela Ia'!E7</f>
        <v>2540</v>
      </c>
    </row>
    <row r="3" spans="1:6" x14ac:dyDescent="0.2">
      <c r="A3" s="3">
        <f>'Tabela I'!$F$2</f>
        <v>0</v>
      </c>
      <c r="B3" s="3">
        <f>'Tabela I'!$F$1</f>
        <v>2022</v>
      </c>
      <c r="C3" s="3">
        <v>58</v>
      </c>
      <c r="D3" s="3">
        <f>'Tabela Ia'!B8</f>
        <v>0</v>
      </c>
      <c r="E3" s="3">
        <f>'Tabela Ia'!C8</f>
        <v>9297</v>
      </c>
      <c r="F3" s="3">
        <f>'Tabela Ia'!E8</f>
        <v>9297</v>
      </c>
    </row>
    <row r="4" spans="1:6" x14ac:dyDescent="0.2">
      <c r="A4" s="3">
        <f>'Tabela I'!$F$2</f>
        <v>0</v>
      </c>
      <c r="B4" s="3">
        <f>'Tabela I'!$F$1</f>
        <v>2022</v>
      </c>
      <c r="C4" s="3">
        <v>59</v>
      </c>
      <c r="D4" s="3">
        <f>'Tabela Ia'!B9</f>
        <v>0</v>
      </c>
      <c r="E4" s="3">
        <f>'Tabela Ia'!C9</f>
        <v>74</v>
      </c>
      <c r="F4" s="3">
        <f>'Tabela Ia'!E9</f>
        <v>70</v>
      </c>
    </row>
    <row r="5" spans="1:6" x14ac:dyDescent="0.2">
      <c r="A5" s="3">
        <f>'Tabela I'!$F$2</f>
        <v>0</v>
      </c>
      <c r="B5" s="3">
        <f>'Tabela I'!$F$1</f>
        <v>2022</v>
      </c>
      <c r="C5" s="3">
        <v>60</v>
      </c>
      <c r="D5" s="3">
        <f>'Tabela Ia'!B10</f>
        <v>0</v>
      </c>
      <c r="E5" s="3">
        <f>'Tabela Ia'!C10</f>
        <v>1699</v>
      </c>
      <c r="F5" s="3">
        <f>'Tabela Ia'!E10</f>
        <v>1699</v>
      </c>
    </row>
    <row r="6" spans="1:6" x14ac:dyDescent="0.2">
      <c r="D6">
        <f>SUM(D2:D5)</f>
        <v>29</v>
      </c>
      <c r="E6">
        <f>SUM(E2:E5)</f>
        <v>13790</v>
      </c>
      <c r="F6">
        <f>SUM(F2:F5)</f>
        <v>13606</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141</v>
      </c>
      <c r="E1" s="62" t="s">
        <v>7</v>
      </c>
      <c r="F1" s="62" t="s">
        <v>8</v>
      </c>
      <c r="G1" s="62" t="s">
        <v>9</v>
      </c>
      <c r="H1" s="62" t="s">
        <v>143</v>
      </c>
      <c r="I1" s="62" t="s">
        <v>10</v>
      </c>
      <c r="J1" s="62" t="s">
        <v>144</v>
      </c>
      <c r="K1" s="62" t="s">
        <v>256</v>
      </c>
    </row>
    <row r="2" spans="1:11" x14ac:dyDescent="0.2">
      <c r="A2" s="10">
        <f>'Tabela I'!$F$2</f>
        <v>0</v>
      </c>
      <c r="B2" s="10">
        <f>'Tabela I'!$F$1</f>
        <v>2022</v>
      </c>
      <c r="C2" s="14">
        <v>1</v>
      </c>
      <c r="D2" s="14">
        <f>'Tabela III'!B8</f>
        <v>385</v>
      </c>
      <c r="E2" s="14">
        <f>'Tabela III'!D8</f>
        <v>0</v>
      </c>
      <c r="F2" s="14">
        <f>'Tabela III'!E8</f>
        <v>49</v>
      </c>
      <c r="G2" s="14">
        <f>'Tabela III'!F8</f>
        <v>3</v>
      </c>
      <c r="H2" s="14">
        <f>'Tabela III'!G8</f>
        <v>0</v>
      </c>
      <c r="I2" s="14">
        <f>'Tabela III'!H8</f>
        <v>12</v>
      </c>
      <c r="J2" s="14">
        <f>'Tabela III'!I8</f>
        <v>1</v>
      </c>
      <c r="K2" s="547">
        <f>'Tabela III'!K8</f>
        <v>0</v>
      </c>
    </row>
    <row r="3" spans="1:11" x14ac:dyDescent="0.2">
      <c r="A3" s="10">
        <f>'Tabela I'!$F$2</f>
        <v>0</v>
      </c>
      <c r="B3" s="10">
        <f>'Tabela I'!$F$1</f>
        <v>2022</v>
      </c>
      <c r="C3" s="14">
        <v>3</v>
      </c>
      <c r="D3" s="14">
        <f>'Tabela III'!B9</f>
        <v>536</v>
      </c>
      <c r="E3" s="14">
        <f>'Tabela III'!D9</f>
        <v>0</v>
      </c>
      <c r="F3" s="14">
        <f>'Tabela III'!E9</f>
        <v>13</v>
      </c>
      <c r="G3" s="14">
        <f>'Tabela III'!F9</f>
        <v>4</v>
      </c>
      <c r="H3" s="14">
        <f>'Tabela III'!G9</f>
        <v>0</v>
      </c>
      <c r="I3" s="14">
        <f>'Tabela III'!H9</f>
        <v>3</v>
      </c>
      <c r="J3" s="14">
        <f>'Tabela III'!I9</f>
        <v>0</v>
      </c>
      <c r="K3" s="547">
        <f>'Tabela III'!K9</f>
        <v>0</v>
      </c>
    </row>
    <row r="4" spans="1:11" x14ac:dyDescent="0.2">
      <c r="A4" s="10">
        <f>'Tabela I'!$F$2</f>
        <v>0</v>
      </c>
      <c r="B4" s="10">
        <f>'Tabela I'!$F$1</f>
        <v>2022</v>
      </c>
      <c r="C4" s="14">
        <v>2</v>
      </c>
      <c r="D4" s="14">
        <f>'Tabela III'!B10</f>
        <v>101</v>
      </c>
      <c r="E4" s="14">
        <f>'Tabela III'!D10</f>
        <v>0</v>
      </c>
      <c r="F4" s="14">
        <f>'Tabela III'!E10</f>
        <v>24</v>
      </c>
      <c r="G4" s="14">
        <f>'Tabela III'!F10</f>
        <v>1</v>
      </c>
      <c r="H4" s="14">
        <f>'Tabela III'!G10</f>
        <v>0</v>
      </c>
      <c r="I4" s="14">
        <f>'Tabela III'!H10</f>
        <v>2</v>
      </c>
      <c r="J4" s="14">
        <f>'Tabela III'!I10</f>
        <v>0</v>
      </c>
      <c r="K4" s="547">
        <f>'Tabela III'!K10</f>
        <v>0</v>
      </c>
    </row>
    <row r="5" spans="1:11" x14ac:dyDescent="0.2">
      <c r="A5" s="10">
        <f>'Tabela I'!$F$2</f>
        <v>0</v>
      </c>
      <c r="B5" s="10">
        <f>'Tabela I'!$F$1</f>
        <v>2022</v>
      </c>
      <c r="C5" s="14">
        <v>96</v>
      </c>
      <c r="D5" s="14">
        <f>'Tabela III'!B11</f>
        <v>0</v>
      </c>
      <c r="E5" s="14">
        <f>'Tabela III'!D11</f>
        <v>0</v>
      </c>
      <c r="F5" s="14">
        <f>'Tabela III'!E11</f>
        <v>0</v>
      </c>
      <c r="G5" s="14">
        <f>'Tabela III'!F11</f>
        <v>0</v>
      </c>
      <c r="H5" s="14">
        <f>'Tabela III'!G11</f>
        <v>0</v>
      </c>
      <c r="I5" s="14">
        <f>'Tabela III'!H11</f>
        <v>0</v>
      </c>
      <c r="J5" s="14">
        <f>'Tabela III'!I11</f>
        <v>0</v>
      </c>
      <c r="K5" s="547">
        <f>'Tabela III'!K11</f>
        <v>0</v>
      </c>
    </row>
    <row r="6" spans="1:11" x14ac:dyDescent="0.2">
      <c r="A6" s="10">
        <f>'Tabela I'!$F$2</f>
        <v>0</v>
      </c>
      <c r="B6" s="10">
        <f>'Tabela I'!$F$1</f>
        <v>2022</v>
      </c>
      <c r="C6" s="14">
        <v>4</v>
      </c>
      <c r="D6" s="14">
        <f>'Tabela III'!B12</f>
        <v>6</v>
      </c>
      <c r="E6" s="14">
        <f>'Tabela III'!D12</f>
        <v>0</v>
      </c>
      <c r="F6" s="14">
        <f>'Tabela III'!E12</f>
        <v>6</v>
      </c>
      <c r="G6" s="14">
        <f>'Tabela III'!F12</f>
        <v>0</v>
      </c>
      <c r="H6" s="14">
        <f>'Tabela III'!G12</f>
        <v>0</v>
      </c>
      <c r="I6" s="14">
        <f>'Tabela III'!H12</f>
        <v>0</v>
      </c>
      <c r="J6" s="14">
        <f>'Tabela III'!I12</f>
        <v>0</v>
      </c>
      <c r="K6" s="547">
        <f>'Tabela III'!K12</f>
        <v>0</v>
      </c>
    </row>
    <row r="7" spans="1:11" x14ac:dyDescent="0.2">
      <c r="A7" s="10">
        <f>'Tabela I'!$F$2</f>
        <v>0</v>
      </c>
      <c r="B7" s="10">
        <f>'Tabela I'!$F$1</f>
        <v>2022</v>
      </c>
      <c r="C7" s="14">
        <v>5</v>
      </c>
      <c r="D7" s="14">
        <f>'Tabela III'!B14</f>
        <v>0</v>
      </c>
      <c r="E7" s="14">
        <f>'Tabela III'!D14</f>
        <v>0</v>
      </c>
      <c r="F7" s="14">
        <f>'Tabela III'!E14</f>
        <v>0</v>
      </c>
      <c r="G7" s="14">
        <f>'Tabela III'!F14</f>
        <v>0</v>
      </c>
      <c r="H7" s="14">
        <f>'Tabela III'!G14</f>
        <v>0</v>
      </c>
      <c r="I7" s="14">
        <f>'Tabela III'!H14</f>
        <v>0</v>
      </c>
      <c r="J7" s="14">
        <f>'Tabela III'!I14</f>
        <v>0</v>
      </c>
      <c r="K7" s="547">
        <f>'Tabela III'!K14</f>
        <v>0</v>
      </c>
    </row>
    <row r="8" spans="1:11" x14ac:dyDescent="0.2">
      <c r="A8" s="10">
        <f>'Tabela I'!$F$2</f>
        <v>0</v>
      </c>
      <c r="B8" s="10">
        <f>'Tabela I'!$F$1</f>
        <v>2022</v>
      </c>
      <c r="C8" s="14">
        <v>6</v>
      </c>
      <c r="D8" s="14">
        <f>'Tabela III'!B15</f>
        <v>0</v>
      </c>
      <c r="E8" s="14">
        <f>'Tabela III'!D15</f>
        <v>0</v>
      </c>
      <c r="F8" s="14">
        <f>'Tabela III'!E15</f>
        <v>0</v>
      </c>
      <c r="G8" s="14">
        <f>'Tabela III'!F15</f>
        <v>0</v>
      </c>
      <c r="H8" s="14">
        <f>'Tabela III'!G15</f>
        <v>0</v>
      </c>
      <c r="I8" s="14">
        <f>'Tabela III'!H15</f>
        <v>0</v>
      </c>
      <c r="J8" s="14">
        <f>'Tabela III'!I15</f>
        <v>0</v>
      </c>
      <c r="K8" s="547">
        <f>'Tabela III'!K15</f>
        <v>0</v>
      </c>
    </row>
    <row r="9" spans="1:11" x14ac:dyDescent="0.2">
      <c r="A9" s="10">
        <f>'Tabela I'!$F$2</f>
        <v>0</v>
      </c>
      <c r="B9" s="10">
        <f>'Tabela I'!$F$1</f>
        <v>2022</v>
      </c>
      <c r="C9" s="14">
        <v>7</v>
      </c>
      <c r="D9" s="14">
        <f>'Tabela III'!B16</f>
        <v>0</v>
      </c>
      <c r="E9" s="14">
        <f>'Tabela III'!D16</f>
        <v>0</v>
      </c>
      <c r="F9" s="14">
        <f>'Tabela III'!E16</f>
        <v>0</v>
      </c>
      <c r="G9" s="14">
        <f>'Tabela III'!F16</f>
        <v>0</v>
      </c>
      <c r="H9" s="14">
        <f>'Tabela III'!G16</f>
        <v>0</v>
      </c>
      <c r="I9" s="14">
        <f>'Tabela III'!H16</f>
        <v>0</v>
      </c>
      <c r="J9" s="14">
        <f>'Tabela III'!I16</f>
        <v>0</v>
      </c>
      <c r="K9" s="547">
        <f>'Tabela III'!K16</f>
        <v>0</v>
      </c>
    </row>
    <row r="10" spans="1:11" x14ac:dyDescent="0.2">
      <c r="A10" s="10">
        <f>'Tabela I'!$F$2</f>
        <v>0</v>
      </c>
      <c r="B10" s="10">
        <f>'Tabela I'!$F$1</f>
        <v>2022</v>
      </c>
      <c r="C10" s="14">
        <v>97</v>
      </c>
      <c r="D10" s="14">
        <f>'Tabela III'!B17</f>
        <v>0</v>
      </c>
      <c r="E10" s="14">
        <f>'Tabela III'!D17</f>
        <v>0</v>
      </c>
      <c r="F10" s="14">
        <f>'Tabela III'!E17</f>
        <v>0</v>
      </c>
      <c r="G10" s="14">
        <f>'Tabela III'!F17</f>
        <v>0</v>
      </c>
      <c r="H10" s="14">
        <f>'Tabela III'!G17</f>
        <v>0</v>
      </c>
      <c r="I10" s="14">
        <f>'Tabela III'!H17</f>
        <v>0</v>
      </c>
      <c r="J10" s="14">
        <f>'Tabela III'!I17</f>
        <v>0</v>
      </c>
      <c r="K10" s="547">
        <f>'Tabela III'!K17</f>
        <v>0</v>
      </c>
    </row>
    <row r="11" spans="1:11" x14ac:dyDescent="0.2">
      <c r="A11" s="10">
        <f>'Tabela I'!$F$2</f>
        <v>0</v>
      </c>
      <c r="B11" s="10">
        <f>'Tabela I'!$F$1</f>
        <v>2022</v>
      </c>
      <c r="C11" s="14">
        <v>8</v>
      </c>
      <c r="D11" s="14">
        <f>'Tabela III'!B18</f>
        <v>0</v>
      </c>
      <c r="E11" s="14">
        <f>'Tabela III'!D18</f>
        <v>0</v>
      </c>
      <c r="F11" s="14">
        <f>'Tabela III'!E18</f>
        <v>0</v>
      </c>
      <c r="G11" s="14">
        <f>'Tabela III'!F18</f>
        <v>0</v>
      </c>
      <c r="H11" s="14">
        <f>'Tabela III'!G18</f>
        <v>0</v>
      </c>
      <c r="I11" s="14">
        <f>'Tabela III'!H18</f>
        <v>0</v>
      </c>
      <c r="J11" s="14">
        <f>'Tabela III'!I18</f>
        <v>0</v>
      </c>
      <c r="K11" s="547">
        <f>'Tabela III'!K18</f>
        <v>0</v>
      </c>
    </row>
    <row r="12" spans="1:11" x14ac:dyDescent="0.2">
      <c r="A12" s="10">
        <f>'Tabela I'!$F$2</f>
        <v>0</v>
      </c>
      <c r="B12" s="10">
        <f>'Tabela I'!$F$1</f>
        <v>2022</v>
      </c>
      <c r="C12" s="14">
        <v>10</v>
      </c>
      <c r="D12" s="14">
        <f>'Tabela III'!B19</f>
        <v>0</v>
      </c>
      <c r="E12" s="14">
        <f>'Tabela III'!D19</f>
        <v>0</v>
      </c>
      <c r="F12" s="14">
        <f>'Tabela III'!E19</f>
        <v>0</v>
      </c>
      <c r="G12" s="14">
        <f>'Tabela III'!F19</f>
        <v>0</v>
      </c>
      <c r="H12" s="14">
        <f>'Tabela III'!G19</f>
        <v>0</v>
      </c>
      <c r="I12" s="14">
        <f>'Tabela III'!H19</f>
        <v>0</v>
      </c>
      <c r="J12" s="14">
        <f>'Tabela III'!I19</f>
        <v>0</v>
      </c>
      <c r="K12" s="547">
        <f>'Tabela III'!K19</f>
        <v>0</v>
      </c>
    </row>
    <row r="13" spans="1:11" x14ac:dyDescent="0.2">
      <c r="A13" s="10">
        <f>'Tabela I'!$F$2</f>
        <v>0</v>
      </c>
      <c r="B13" s="10">
        <f>'Tabela I'!$F$1</f>
        <v>2022</v>
      </c>
      <c r="C13" s="14">
        <v>11</v>
      </c>
      <c r="D13" s="14">
        <f>'Tabela III'!B21</f>
        <v>147</v>
      </c>
      <c r="E13" s="14">
        <f>'Tabela III'!D21</f>
        <v>0</v>
      </c>
      <c r="F13" s="14">
        <f>'Tabela III'!E21</f>
        <v>43</v>
      </c>
      <c r="G13" s="14">
        <f>'Tabela III'!F21</f>
        <v>10</v>
      </c>
      <c r="H13" s="14">
        <f>'Tabela III'!G21</f>
        <v>0</v>
      </c>
      <c r="I13" s="14">
        <f>'Tabela III'!H21</f>
        <v>12</v>
      </c>
      <c r="J13" s="14">
        <f>'Tabela III'!I21</f>
        <v>1</v>
      </c>
      <c r="K13" s="547">
        <f>'Tabela III'!K21</f>
        <v>0</v>
      </c>
    </row>
    <row r="14" spans="1:11" x14ac:dyDescent="0.2">
      <c r="A14" s="10">
        <f>'Tabela I'!$F$2</f>
        <v>0</v>
      </c>
      <c r="B14" s="10">
        <f>'Tabela I'!$F$1</f>
        <v>2022</v>
      </c>
      <c r="C14" s="14">
        <v>13</v>
      </c>
      <c r="D14" s="14">
        <f>'Tabela III'!B22</f>
        <v>12</v>
      </c>
      <c r="E14" s="14">
        <f>'Tabela III'!D22</f>
        <v>0</v>
      </c>
      <c r="F14" s="14">
        <f>'Tabela III'!E22</f>
        <v>0</v>
      </c>
      <c r="G14" s="14">
        <f>'Tabela III'!F22</f>
        <v>0</v>
      </c>
      <c r="H14" s="14">
        <f>'Tabela III'!G22</f>
        <v>0</v>
      </c>
      <c r="I14" s="14">
        <f>'Tabela III'!H22</f>
        <v>0</v>
      </c>
      <c r="J14" s="14">
        <f>'Tabela III'!I22</f>
        <v>0</v>
      </c>
      <c r="K14" s="547">
        <f>'Tabela III'!K22</f>
        <v>0</v>
      </c>
    </row>
    <row r="15" spans="1:11" x14ac:dyDescent="0.2">
      <c r="A15" s="10">
        <f>'Tabela I'!$F$2</f>
        <v>0</v>
      </c>
      <c r="B15" s="10">
        <f>'Tabela I'!$F$1</f>
        <v>2022</v>
      </c>
      <c r="C15" s="14">
        <v>12</v>
      </c>
      <c r="D15" s="14">
        <f>'Tabela III'!B23</f>
        <v>115</v>
      </c>
      <c r="E15" s="14">
        <f>'Tabela III'!D23</f>
        <v>0</v>
      </c>
      <c r="F15" s="14">
        <f>'Tabela III'!E23</f>
        <v>0</v>
      </c>
      <c r="G15" s="14">
        <f>'Tabela III'!F23</f>
        <v>0</v>
      </c>
      <c r="H15" s="14">
        <f>'Tabela III'!G23</f>
        <v>0</v>
      </c>
      <c r="I15" s="14">
        <f>'Tabela III'!H23</f>
        <v>0</v>
      </c>
      <c r="J15" s="14">
        <f>'Tabela III'!I23</f>
        <v>0</v>
      </c>
      <c r="K15" s="547">
        <f>'Tabela III'!K23</f>
        <v>0</v>
      </c>
    </row>
    <row r="16" spans="1:11" x14ac:dyDescent="0.2">
      <c r="A16" s="10">
        <f>'Tabela I'!$F$2</f>
        <v>0</v>
      </c>
      <c r="B16" s="10">
        <f>'Tabela I'!$F$1</f>
        <v>2022</v>
      </c>
      <c r="C16" s="14">
        <v>92</v>
      </c>
      <c r="D16" s="14">
        <f>'Tabela III'!B24</f>
        <v>0</v>
      </c>
      <c r="E16" s="14">
        <f>'Tabela III'!D24</f>
        <v>0</v>
      </c>
      <c r="F16" s="14">
        <f>'Tabela III'!E24</f>
        <v>0</v>
      </c>
      <c r="G16" s="14">
        <f>'Tabela III'!F24</f>
        <v>0</v>
      </c>
      <c r="H16" s="14">
        <f>'Tabela III'!G24</f>
        <v>0</v>
      </c>
      <c r="I16" s="14">
        <f>'Tabela III'!H24</f>
        <v>0</v>
      </c>
      <c r="J16" s="14">
        <f>'Tabela III'!I24</f>
        <v>0</v>
      </c>
      <c r="K16" s="547">
        <f>'Tabela III'!K24</f>
        <v>0</v>
      </c>
    </row>
    <row r="17" spans="1:11" x14ac:dyDescent="0.2">
      <c r="A17" s="10">
        <f>'Tabela I'!$F$2</f>
        <v>0</v>
      </c>
      <c r="B17" s="10">
        <f>'Tabela I'!$F$1</f>
        <v>2022</v>
      </c>
      <c r="C17" s="14">
        <v>93</v>
      </c>
      <c r="D17" s="14">
        <f>'Tabela III'!B25</f>
        <v>55</v>
      </c>
      <c r="E17" s="14">
        <f>'Tabela III'!D25</f>
        <v>0</v>
      </c>
      <c r="F17" s="14">
        <f>'Tabela III'!E25</f>
        <v>0</v>
      </c>
      <c r="G17" s="14">
        <f>'Tabela III'!F25</f>
        <v>0</v>
      </c>
      <c r="H17" s="14">
        <f>'Tabela III'!G25</f>
        <v>0</v>
      </c>
      <c r="I17" s="14">
        <f>'Tabela III'!H25</f>
        <v>0</v>
      </c>
      <c r="J17" s="14">
        <f>'Tabela III'!I25</f>
        <v>0</v>
      </c>
      <c r="K17" s="547">
        <f>'Tabela III'!K25</f>
        <v>0</v>
      </c>
    </row>
    <row r="18" spans="1:11" x14ac:dyDescent="0.2">
      <c r="A18" s="10">
        <f>'Tabela I'!$F$2</f>
        <v>0</v>
      </c>
      <c r="B18" s="10">
        <f>'Tabela I'!$F$1</f>
        <v>2022</v>
      </c>
      <c r="C18" s="14">
        <v>15</v>
      </c>
      <c r="D18" s="14">
        <f>'Tabela III'!B26</f>
        <v>11</v>
      </c>
      <c r="E18" s="14">
        <f>'Tabela III'!D26</f>
        <v>0</v>
      </c>
      <c r="F18" s="14">
        <f>'Tabela III'!E26</f>
        <v>0</v>
      </c>
      <c r="G18" s="14">
        <f>'Tabela III'!F26</f>
        <v>0</v>
      </c>
      <c r="H18" s="14">
        <f>'Tabela III'!G26</f>
        <v>0</v>
      </c>
      <c r="I18" s="14">
        <f>'Tabela III'!H26</f>
        <v>0</v>
      </c>
      <c r="J18" s="14">
        <f>'Tabela III'!I26</f>
        <v>0</v>
      </c>
      <c r="K18" s="547">
        <f>'Tabela III'!K26</f>
        <v>0</v>
      </c>
    </row>
    <row r="19" spans="1:11" x14ac:dyDescent="0.2">
      <c r="A19" s="10">
        <f>'Tabela I'!$F$2</f>
        <v>0</v>
      </c>
      <c r="B19" s="10">
        <f>'Tabela I'!$F$1</f>
        <v>2022</v>
      </c>
      <c r="C19" s="14">
        <v>16</v>
      </c>
      <c r="D19" s="14">
        <f>'Tabela III'!B27</f>
        <v>57</v>
      </c>
      <c r="E19" s="14">
        <f>'Tabela III'!D27</f>
        <v>0</v>
      </c>
      <c r="F19" s="14">
        <f>'Tabela III'!E27</f>
        <v>16</v>
      </c>
      <c r="G19" s="14">
        <f>'Tabela III'!F27</f>
        <v>2</v>
      </c>
      <c r="H19" s="14">
        <f>'Tabela III'!G27</f>
        <v>0</v>
      </c>
      <c r="I19" s="14">
        <f>'Tabela III'!H27</f>
        <v>2</v>
      </c>
      <c r="J19" s="14">
        <f>'Tabela III'!I27</f>
        <v>0</v>
      </c>
      <c r="K19" s="547">
        <f>'Tabela III'!K27</f>
        <v>0</v>
      </c>
    </row>
    <row r="20" spans="1:11" x14ac:dyDescent="0.2">
      <c r="A20" s="10">
        <f>'Tabela I'!$F$2</f>
        <v>0</v>
      </c>
      <c r="B20" s="10">
        <f>'Tabela I'!$F$1</f>
        <v>2022</v>
      </c>
      <c r="C20" s="14">
        <v>69</v>
      </c>
      <c r="D20" s="14">
        <f>'Tabela III'!B28</f>
        <v>0</v>
      </c>
      <c r="E20" s="14">
        <f>'Tabela III'!D28</f>
        <v>0</v>
      </c>
      <c r="F20" s="14">
        <f>'Tabela III'!E28</f>
        <v>0</v>
      </c>
      <c r="G20" s="14">
        <f>'Tabela III'!F28</f>
        <v>0</v>
      </c>
      <c r="H20" s="14">
        <f>'Tabela III'!G28</f>
        <v>0</v>
      </c>
      <c r="I20" s="14">
        <f>'Tabela III'!H28</f>
        <v>0</v>
      </c>
      <c r="J20" s="14">
        <f>'Tabela III'!I28</f>
        <v>0</v>
      </c>
      <c r="K20" s="547">
        <f>'Tabela III'!K28</f>
        <v>0</v>
      </c>
    </row>
    <row r="21" spans="1:11" x14ac:dyDescent="0.2">
      <c r="A21" s="10">
        <f>'Tabela I'!$F$2</f>
        <v>0</v>
      </c>
      <c r="B21" s="10">
        <f>'Tabela I'!$F$1</f>
        <v>2022</v>
      </c>
      <c r="C21" s="14">
        <v>17</v>
      </c>
      <c r="D21" s="14">
        <f>'Tabela III'!B29</f>
        <v>0</v>
      </c>
      <c r="E21" s="14">
        <f>'Tabela III'!D29</f>
        <v>0</v>
      </c>
      <c r="F21" s="14">
        <f>'Tabela III'!E29</f>
        <v>0</v>
      </c>
      <c r="G21" s="14">
        <f>'Tabela III'!F29</f>
        <v>0</v>
      </c>
      <c r="H21" s="14">
        <f>'Tabela III'!G29</f>
        <v>0</v>
      </c>
      <c r="I21" s="14">
        <f>'Tabela III'!H29</f>
        <v>0</v>
      </c>
      <c r="J21" s="14">
        <f>'Tabela III'!I29</f>
        <v>0</v>
      </c>
      <c r="K21" s="547">
        <f>'Tabela III'!K29</f>
        <v>0</v>
      </c>
    </row>
    <row r="22" spans="1:11" x14ac:dyDescent="0.2">
      <c r="A22" s="10">
        <f>'Tabela I'!$F$2</f>
        <v>0</v>
      </c>
      <c r="B22" s="10">
        <f>'Tabela I'!$F$1</f>
        <v>2022</v>
      </c>
      <c r="C22" s="14">
        <v>18</v>
      </c>
      <c r="D22" s="14">
        <f>'Tabela III'!B30</f>
        <v>83</v>
      </c>
      <c r="E22" s="14">
        <f>'Tabela III'!D30</f>
        <v>0</v>
      </c>
      <c r="F22" s="14">
        <f>'Tabela III'!E30</f>
        <v>1</v>
      </c>
      <c r="G22" s="14">
        <f>'Tabela III'!F30</f>
        <v>0</v>
      </c>
      <c r="H22" s="14">
        <f>'Tabela III'!G30</f>
        <v>0</v>
      </c>
      <c r="I22" s="14">
        <f>'Tabela III'!H30</f>
        <v>0</v>
      </c>
      <c r="J22" s="14">
        <f>'Tabela III'!I30</f>
        <v>0</v>
      </c>
      <c r="K22" s="547">
        <f>'Tabela III'!K30</f>
        <v>0</v>
      </c>
    </row>
    <row r="23" spans="1:11" x14ac:dyDescent="0.2">
      <c r="A23" s="10">
        <f>'Tabela I'!$F$2</f>
        <v>0</v>
      </c>
      <c r="B23" s="10">
        <f>'Tabela I'!$F$1</f>
        <v>2022</v>
      </c>
      <c r="C23" s="14">
        <v>98</v>
      </c>
      <c r="D23" s="14">
        <f>'Tabela III'!B31</f>
        <v>0</v>
      </c>
      <c r="E23" s="14">
        <f>'Tabela III'!D31</f>
        <v>0</v>
      </c>
      <c r="F23" s="14">
        <f>'Tabela III'!E31</f>
        <v>0</v>
      </c>
      <c r="G23" s="14">
        <f>'Tabela III'!F31</f>
        <v>0</v>
      </c>
      <c r="H23" s="14">
        <f>'Tabela III'!G31</f>
        <v>0</v>
      </c>
      <c r="I23" s="14">
        <f>'Tabela III'!H31</f>
        <v>0</v>
      </c>
      <c r="J23" s="14">
        <f>'Tabela III'!I31</f>
        <v>0</v>
      </c>
      <c r="K23" s="547">
        <f>'Tabela III'!K31</f>
        <v>0</v>
      </c>
    </row>
    <row r="24" spans="1:11" x14ac:dyDescent="0.2">
      <c r="A24" s="10">
        <f>'Tabela I'!$F$2</f>
        <v>0</v>
      </c>
      <c r="B24" s="10">
        <f>'Tabela I'!$F$1</f>
        <v>2022</v>
      </c>
      <c r="C24" s="14">
        <v>19</v>
      </c>
      <c r="D24" s="14">
        <f>'Tabela III'!B32</f>
        <v>0</v>
      </c>
      <c r="E24" s="14">
        <f>'Tabela III'!D32</f>
        <v>0</v>
      </c>
      <c r="F24" s="14">
        <f>'Tabela III'!E32</f>
        <v>0</v>
      </c>
      <c r="G24" s="14">
        <f>'Tabela III'!F32</f>
        <v>0</v>
      </c>
      <c r="H24" s="14">
        <f>'Tabela III'!G32</f>
        <v>0</v>
      </c>
      <c r="I24" s="14">
        <f>'Tabela III'!H32</f>
        <v>0</v>
      </c>
      <c r="J24" s="14">
        <f>'Tabela III'!I32</f>
        <v>0</v>
      </c>
      <c r="K24" s="547">
        <f>'Tabela III'!K32</f>
        <v>0</v>
      </c>
    </row>
    <row r="25" spans="1:11" x14ac:dyDescent="0.2">
      <c r="A25" s="10">
        <f>'Tabela I'!$F$2</f>
        <v>0</v>
      </c>
      <c r="B25" s="10">
        <f>'Tabela I'!$F$1</f>
        <v>2022</v>
      </c>
      <c r="C25" s="14">
        <v>20</v>
      </c>
      <c r="D25" s="14">
        <f>'Tabela III'!B34</f>
        <v>4463</v>
      </c>
      <c r="E25" s="14">
        <f>'Tabela III'!D34</f>
        <v>0</v>
      </c>
      <c r="F25" s="14">
        <f>'Tabela III'!E34</f>
        <v>102</v>
      </c>
      <c r="G25" s="14">
        <f>'Tabela III'!F34</f>
        <v>0</v>
      </c>
      <c r="H25" s="14">
        <f>'Tabela III'!G34</f>
        <v>0</v>
      </c>
      <c r="I25" s="14">
        <f>'Tabela III'!H34</f>
        <v>12</v>
      </c>
      <c r="J25" s="14">
        <f>'Tabela III'!I34</f>
        <v>0</v>
      </c>
      <c r="K25" s="547">
        <f>'Tabela III'!K34</f>
        <v>0</v>
      </c>
    </row>
    <row r="26" spans="1:11" x14ac:dyDescent="0.2">
      <c r="A26" s="10">
        <f>'Tabela I'!$F$2</f>
        <v>0</v>
      </c>
      <c r="B26" s="10">
        <f>'Tabela I'!$F$1</f>
        <v>2022</v>
      </c>
      <c r="C26" s="14">
        <v>21</v>
      </c>
      <c r="D26" s="14">
        <f>'Tabela III'!B35</f>
        <v>190</v>
      </c>
      <c r="E26" s="14">
        <f>'Tabela III'!D35</f>
        <v>0</v>
      </c>
      <c r="F26" s="14">
        <f>'Tabela III'!E35</f>
        <v>4</v>
      </c>
      <c r="G26" s="14">
        <f>'Tabela III'!F35</f>
        <v>0</v>
      </c>
      <c r="H26" s="14">
        <f>'Tabela III'!G35</f>
        <v>0</v>
      </c>
      <c r="I26" s="14">
        <f>'Tabela III'!H35</f>
        <v>0</v>
      </c>
      <c r="J26" s="14">
        <f>'Tabela III'!I35</f>
        <v>0</v>
      </c>
      <c r="K26" s="547">
        <f>'Tabela III'!K35</f>
        <v>0</v>
      </c>
    </row>
    <row r="27" spans="1:11" x14ac:dyDescent="0.2">
      <c r="A27" s="10">
        <f>'Tabela I'!$F$2</f>
        <v>0</v>
      </c>
      <c r="B27" s="10">
        <f>'Tabela I'!$F$1</f>
        <v>2022</v>
      </c>
      <c r="C27" s="14">
        <v>22</v>
      </c>
      <c r="D27" s="14">
        <f>'Tabela III'!B36</f>
        <v>0</v>
      </c>
      <c r="E27" s="14">
        <f>'Tabela III'!D36</f>
        <v>0</v>
      </c>
      <c r="F27" s="14">
        <f>'Tabela III'!E36</f>
        <v>0</v>
      </c>
      <c r="G27" s="14">
        <f>'Tabela III'!F36</f>
        <v>0</v>
      </c>
      <c r="H27" s="14">
        <f>'Tabela III'!G36</f>
        <v>0</v>
      </c>
      <c r="I27" s="14">
        <f>'Tabela III'!H36</f>
        <v>0</v>
      </c>
      <c r="J27" s="14">
        <f>'Tabela III'!I36</f>
        <v>0</v>
      </c>
      <c r="K27" s="547">
        <f>'Tabela III'!K36</f>
        <v>0</v>
      </c>
    </row>
    <row r="28" spans="1:11" x14ac:dyDescent="0.2">
      <c r="A28" s="10">
        <f>'Tabela I'!$F$2</f>
        <v>0</v>
      </c>
      <c r="B28" s="10">
        <f>'Tabela I'!$F$1</f>
        <v>2022</v>
      </c>
      <c r="C28" s="14">
        <v>23</v>
      </c>
      <c r="D28" s="14">
        <f>'Tabela III'!B38</f>
        <v>213</v>
      </c>
      <c r="E28" s="14">
        <f>'Tabela III'!D38</f>
        <v>0</v>
      </c>
      <c r="F28" s="14">
        <f>'Tabela III'!E38</f>
        <v>6</v>
      </c>
      <c r="G28" s="14">
        <f>'Tabela III'!F38</f>
        <v>0</v>
      </c>
      <c r="H28" s="14">
        <f>'Tabela III'!G38</f>
        <v>0</v>
      </c>
      <c r="I28" s="14">
        <f>'Tabela III'!H38</f>
        <v>2</v>
      </c>
      <c r="J28" s="14">
        <f>'Tabela III'!I38</f>
        <v>0</v>
      </c>
      <c r="K28" s="547">
        <f>'Tabela III'!K38</f>
        <v>0</v>
      </c>
    </row>
    <row r="29" spans="1:11" x14ac:dyDescent="0.2">
      <c r="A29" s="10">
        <f>'Tabela I'!$F$2</f>
        <v>0</v>
      </c>
      <c r="B29" s="10">
        <f>'Tabela I'!$F$1</f>
        <v>2022</v>
      </c>
      <c r="C29" s="14">
        <v>24</v>
      </c>
      <c r="D29" s="14">
        <f>'Tabela III'!B39</f>
        <v>47</v>
      </c>
      <c r="E29" s="14">
        <f>'Tabela III'!D39</f>
        <v>0</v>
      </c>
      <c r="F29" s="14">
        <f>'Tabela III'!E39</f>
        <v>1</v>
      </c>
      <c r="G29" s="14">
        <f>'Tabela III'!F39</f>
        <v>0</v>
      </c>
      <c r="H29" s="14">
        <f>'Tabela III'!G39</f>
        <v>0</v>
      </c>
      <c r="I29" s="14">
        <f>'Tabela III'!H39</f>
        <v>0</v>
      </c>
      <c r="J29" s="14">
        <f>'Tabela III'!I39</f>
        <v>0</v>
      </c>
      <c r="K29" s="547">
        <f>'Tabela III'!K39</f>
        <v>0</v>
      </c>
    </row>
    <row r="30" spans="1:11" x14ac:dyDescent="0.2">
      <c r="A30" s="10">
        <f>'Tabela I'!$F$2</f>
        <v>0</v>
      </c>
      <c r="B30" s="10">
        <f>'Tabela I'!$F$1</f>
        <v>2022</v>
      </c>
      <c r="C30" s="14">
        <v>25</v>
      </c>
      <c r="D30" s="14">
        <f>'Tabela III'!B40</f>
        <v>0</v>
      </c>
      <c r="E30" s="14">
        <f>'Tabela III'!D40</f>
        <v>0</v>
      </c>
      <c r="F30" s="14">
        <f>'Tabela III'!E40</f>
        <v>0</v>
      </c>
      <c r="G30" s="14">
        <f>'Tabela III'!F40</f>
        <v>0</v>
      </c>
      <c r="H30" s="14">
        <f>'Tabela III'!G40</f>
        <v>0</v>
      </c>
      <c r="I30" s="14">
        <f>'Tabela III'!H40</f>
        <v>0</v>
      </c>
      <c r="J30" s="14">
        <f>'Tabela III'!I40</f>
        <v>0</v>
      </c>
      <c r="K30" s="547">
        <f>'Tabela III'!K40</f>
        <v>0</v>
      </c>
    </row>
    <row r="31" spans="1:11" x14ac:dyDescent="0.2">
      <c r="A31" s="10">
        <f>'Tabela I'!$F$2</f>
        <v>0</v>
      </c>
      <c r="B31" s="10">
        <f>'Tabela I'!$F$1</f>
        <v>2022</v>
      </c>
      <c r="C31" s="14">
        <v>28</v>
      </c>
      <c r="D31" s="14">
        <f>'Tabela III'!B42</f>
        <v>1333</v>
      </c>
      <c r="E31" s="14">
        <f>'Tabela III'!D42</f>
        <v>0</v>
      </c>
      <c r="F31" s="14">
        <f>'Tabela III'!E42</f>
        <v>32</v>
      </c>
      <c r="G31" s="14">
        <f>'Tabela III'!F42</f>
        <v>6</v>
      </c>
      <c r="H31" s="14">
        <f>'Tabela III'!G42</f>
        <v>0</v>
      </c>
      <c r="I31" s="14">
        <f>'Tabela III'!H42</f>
        <v>1</v>
      </c>
      <c r="J31" s="14">
        <f>'Tabela III'!I42</f>
        <v>0</v>
      </c>
      <c r="K31" s="547">
        <f>'Tabela III'!K42</f>
        <v>0</v>
      </c>
    </row>
    <row r="32" spans="1:11" x14ac:dyDescent="0.2">
      <c r="A32" s="10">
        <f>'Tabela I'!$F$2</f>
        <v>0</v>
      </c>
      <c r="B32" s="10">
        <f>'Tabela I'!$F$1</f>
        <v>2022</v>
      </c>
      <c r="C32" s="14">
        <v>122</v>
      </c>
      <c r="D32" s="547">
        <f>+'Tabela III'!B43</f>
        <v>445</v>
      </c>
      <c r="E32" s="547">
        <f>+'Tabela III'!D43</f>
        <v>0</v>
      </c>
      <c r="F32" s="547">
        <f>+'Tabela III'!E43</f>
        <v>0</v>
      </c>
      <c r="G32" s="547">
        <f>+'Tabela III'!F43</f>
        <v>0</v>
      </c>
      <c r="H32" s="547">
        <f>+'Tabela III'!G43</f>
        <v>0</v>
      </c>
      <c r="I32" s="547">
        <f>+'Tabela III'!H43</f>
        <v>0</v>
      </c>
      <c r="J32" s="547">
        <f>+'Tabela III'!I43</f>
        <v>0</v>
      </c>
      <c r="K32" s="547">
        <f>+'Tabela III'!K43</f>
        <v>0</v>
      </c>
    </row>
    <row r="33" spans="1:11" x14ac:dyDescent="0.2">
      <c r="A33" s="10">
        <f>'Tabela I'!$F$2</f>
        <v>0</v>
      </c>
      <c r="B33" s="10">
        <f>'Tabela I'!$F$1</f>
        <v>2022</v>
      </c>
      <c r="C33" s="14">
        <v>26</v>
      </c>
      <c r="D33" s="14">
        <f>'Tabela III'!B45</f>
        <v>0</v>
      </c>
      <c r="E33" s="14">
        <f>'Tabela III'!D45</f>
        <v>0</v>
      </c>
      <c r="F33" s="14">
        <f>'Tabela III'!E45</f>
        <v>0</v>
      </c>
      <c r="G33" s="14">
        <f>'Tabela III'!F45</f>
        <v>0</v>
      </c>
      <c r="H33" s="14">
        <f>'Tabela III'!G45</f>
        <v>0</v>
      </c>
      <c r="I33" s="14">
        <f>'Tabela III'!H45</f>
        <v>0</v>
      </c>
      <c r="J33" s="14">
        <f>'Tabela III'!I45</f>
        <v>0</v>
      </c>
      <c r="K33" s="547">
        <f>'Tabela III'!K45</f>
        <v>0</v>
      </c>
    </row>
    <row r="34" spans="1:11" x14ac:dyDescent="0.2">
      <c r="D34">
        <f t="shared" ref="D34:J34" si="0">SUM(D2:D33)</f>
        <v>8199</v>
      </c>
      <c r="E34">
        <f t="shared" si="0"/>
        <v>0</v>
      </c>
      <c r="F34">
        <f t="shared" si="0"/>
        <v>297</v>
      </c>
      <c r="G34">
        <f t="shared" si="0"/>
        <v>26</v>
      </c>
      <c r="H34">
        <f t="shared" si="0"/>
        <v>0</v>
      </c>
      <c r="I34">
        <f t="shared" si="0"/>
        <v>46</v>
      </c>
      <c r="J34">
        <f t="shared" si="0"/>
        <v>2</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80" customWidth="1"/>
    <col min="3" max="3" width="18.42578125" style="319" customWidth="1"/>
    <col min="4" max="4" width="9.85546875" style="319" customWidth="1"/>
    <col min="5" max="5" width="20.42578125" style="319" customWidth="1"/>
    <col min="6" max="6" width="22" style="313" customWidth="1"/>
    <col min="7" max="7" width="11.5703125" style="280" customWidth="1"/>
    <col min="8" max="8" width="11.42578125" style="280" customWidth="1"/>
    <col min="9" max="10" width="11" style="280" customWidth="1"/>
    <col min="11" max="12" width="9.85546875" style="280" customWidth="1"/>
    <col min="13" max="13" width="11" style="280" customWidth="1"/>
    <col min="14" max="14" width="10.140625" style="280" customWidth="1"/>
    <col min="15" max="15" width="9" style="280" customWidth="1"/>
    <col min="16" max="16" width="12.140625" style="280" customWidth="1"/>
    <col min="17" max="17" width="11" style="280" customWidth="1"/>
    <col min="18" max="18" width="7.42578125" style="280" customWidth="1"/>
    <col min="19" max="19" width="6.85546875" style="280" customWidth="1"/>
    <col min="20" max="21" width="6.140625" style="280" customWidth="1"/>
    <col min="22" max="26" width="9.140625" style="280" customWidth="1"/>
    <col min="27" max="16384" width="9.140625" style="280"/>
  </cols>
  <sheetData>
    <row r="1" spans="1:26" s="308" customFormat="1" ht="45" customHeight="1" x14ac:dyDescent="0.25">
      <c r="A1" s="305" t="s">
        <v>193</v>
      </c>
      <c r="B1" s="305" t="s">
        <v>194</v>
      </c>
      <c r="C1" s="305" t="s">
        <v>195</v>
      </c>
      <c r="D1" s="305" t="s">
        <v>196</v>
      </c>
      <c r="E1" s="305" t="s">
        <v>197</v>
      </c>
      <c r="F1" s="305" t="s">
        <v>198</v>
      </c>
      <c r="G1" s="305" t="s">
        <v>199</v>
      </c>
      <c r="H1" s="306" t="s">
        <v>200</v>
      </c>
      <c r="I1" s="306" t="s">
        <v>201</v>
      </c>
      <c r="J1" s="306" t="s">
        <v>202</v>
      </c>
      <c r="K1" s="305" t="s">
        <v>203</v>
      </c>
      <c r="L1" s="305" t="s">
        <v>204</v>
      </c>
      <c r="M1" s="305" t="s">
        <v>205</v>
      </c>
      <c r="N1" s="305" t="s">
        <v>206</v>
      </c>
      <c r="O1" s="305" t="s">
        <v>207</v>
      </c>
      <c r="P1" s="305" t="s">
        <v>208</v>
      </c>
      <c r="Q1" s="393" t="s">
        <v>230</v>
      </c>
      <c r="R1" s="393" t="s">
        <v>231</v>
      </c>
      <c r="S1" s="393" t="s">
        <v>232</v>
      </c>
      <c r="T1" s="393" t="s">
        <v>233</v>
      </c>
      <c r="U1" s="393" t="s">
        <v>234</v>
      </c>
      <c r="V1" s="394" t="s">
        <v>235</v>
      </c>
      <c r="X1" s="307"/>
      <c r="Y1" s="307"/>
      <c r="Z1" s="307"/>
    </row>
    <row r="2" spans="1:26" s="313" customFormat="1" ht="38.25" x14ac:dyDescent="0.25">
      <c r="A2" s="3">
        <f>'Tabela I'!$F$1</f>
        <v>2022</v>
      </c>
      <c r="B2" s="3">
        <f>'Tabela I'!$F$2</f>
        <v>0</v>
      </c>
      <c r="C2" s="310" t="str">
        <f>'Tabela II'!B8</f>
        <v>Randžana Hadžibegović-Haračić</v>
      </c>
      <c r="D2" s="310" t="str">
        <f>'Tabela II'!C8</f>
        <v>Da</v>
      </c>
      <c r="E2" s="310">
        <f>'Tabela II'!D8</f>
        <v>0</v>
      </c>
      <c r="F2" s="310" t="str">
        <f>'Tabela II'!E8</f>
        <v>Predsjednik suda</v>
      </c>
      <c r="G2" s="310">
        <f>'Tabela II'!G8</f>
        <v>0.3</v>
      </c>
      <c r="H2" s="310" t="str">
        <f>'Tabela II'!H8</f>
        <v>01.01.2022</v>
      </c>
      <c r="I2" s="310" t="str">
        <f>'Tabela II'!I8</f>
        <v>31.12.2022</v>
      </c>
      <c r="J2" s="310">
        <f>'Tabela II'!J8</f>
        <v>260</v>
      </c>
      <c r="K2" s="310">
        <f>'Tabela II'!K8</f>
        <v>1</v>
      </c>
      <c r="L2" s="310">
        <f>'Tabela II'!L8</f>
        <v>0.3856</v>
      </c>
      <c r="M2" s="310">
        <f>'Tabela II'!M8</f>
        <v>0</v>
      </c>
      <c r="N2" s="310">
        <f>'Tabela II'!N8</f>
        <v>0</v>
      </c>
      <c r="O2" s="310">
        <f>'Tabela II'!O8</f>
        <v>1.2853333333333334</v>
      </c>
      <c r="P2" s="310">
        <f>'Tabela II'!P8</f>
        <v>1.2902960102960104</v>
      </c>
      <c r="Q2" s="310">
        <f>'Tabela II'!Q8</f>
        <v>0</v>
      </c>
      <c r="R2" s="310">
        <f>'Tabela II'!R8</f>
        <v>0</v>
      </c>
      <c r="S2" s="310">
        <f>'Tabela II'!S8</f>
        <v>0</v>
      </c>
      <c r="T2" s="310">
        <f>'Tabela II'!T8</f>
        <v>0</v>
      </c>
      <c r="U2" s="310" t="str">
        <f>'Tabela II'!U8</f>
        <v/>
      </c>
      <c r="V2" s="310">
        <f>'Tabela II'!V8</f>
        <v>20</v>
      </c>
      <c r="W2" s="312"/>
      <c r="X2" s="312"/>
      <c r="Y2" s="312"/>
    </row>
    <row r="3" spans="1:26" s="311" customFormat="1" x14ac:dyDescent="0.2">
      <c r="A3" s="3">
        <f>'Tabela I'!$F$1</f>
        <v>2022</v>
      </c>
      <c r="B3" s="3">
        <f>'Tabela I'!$F$2</f>
        <v>0</v>
      </c>
      <c r="C3" s="310">
        <f>'Tabela II'!B9</f>
        <v>0</v>
      </c>
      <c r="D3" s="310">
        <f>'Tabela II'!C9</f>
        <v>0</v>
      </c>
      <c r="E3" s="310">
        <f>'Tabela II'!D9</f>
        <v>0</v>
      </c>
      <c r="F3" s="310" t="str">
        <f>'Tabela II'!E9</f>
        <v>Predsjednik suda</v>
      </c>
      <c r="G3" s="310">
        <f>'Tabela II'!G9</f>
        <v>0</v>
      </c>
      <c r="H3" s="310">
        <f>'Tabela II'!H9</f>
        <v>0</v>
      </c>
      <c r="I3" s="310">
        <f>'Tabela II'!I9</f>
        <v>0</v>
      </c>
      <c r="J3" s="310">
        <f>'Tabela II'!J9</f>
        <v>0</v>
      </c>
      <c r="K3" s="310">
        <f>'Tabela II'!K9</f>
        <v>0</v>
      </c>
      <c r="L3" s="310">
        <f>'Tabela II'!L9</f>
        <v>0</v>
      </c>
      <c r="M3" s="310">
        <f>'Tabela II'!M9</f>
        <v>0</v>
      </c>
      <c r="N3" s="310">
        <f>'Tabela II'!N9</f>
        <v>0</v>
      </c>
      <c r="O3" s="310" t="str">
        <f>'Tabela II'!O9</f>
        <v/>
      </c>
      <c r="P3" s="310" t="str">
        <f>'Tabela II'!P9</f>
        <v/>
      </c>
      <c r="Q3" s="310">
        <f>'Tabela II'!Q9</f>
        <v>0</v>
      </c>
      <c r="R3" s="310">
        <f>'Tabela II'!R9</f>
        <v>0</v>
      </c>
      <c r="S3" s="310">
        <f>'Tabela II'!S9</f>
        <v>0</v>
      </c>
      <c r="T3" s="310">
        <f>'Tabela II'!T9</f>
        <v>0</v>
      </c>
      <c r="U3" s="310" t="str">
        <f>'Tabela II'!U9</f>
        <v/>
      </c>
      <c r="V3" s="310" t="str">
        <f>'Tabela II'!V9</f>
        <v/>
      </c>
    </row>
    <row r="4" spans="1:26" s="311" customFormat="1" x14ac:dyDescent="0.2">
      <c r="A4" s="3">
        <f>'Tabela I'!$F$1</f>
        <v>2022</v>
      </c>
      <c r="B4" s="3">
        <f>'Tabela I'!$F$2</f>
        <v>0</v>
      </c>
      <c r="C4" s="310" t="str">
        <f>'Tabela II'!B10</f>
        <v>Amira Ždralović</v>
      </c>
      <c r="D4" s="310" t="str">
        <f>'Tabela II'!C10</f>
        <v>Da</v>
      </c>
      <c r="E4" s="310" t="str">
        <f>'Tabela II'!D10</f>
        <v xml:space="preserve">Građanski </v>
      </c>
      <c r="F4" s="310" t="str">
        <f>'Tabela II'!E10</f>
        <v>Predsjednik odjela</v>
      </c>
      <c r="G4" s="310">
        <f>'Tabela II'!G10</f>
        <v>0.9</v>
      </c>
      <c r="H4" s="310" t="str">
        <f>'Tabela II'!H10</f>
        <v>01.01.2022</v>
      </c>
      <c r="I4" s="310" t="str">
        <f>'Tabela II'!I10</f>
        <v>31.12.2022</v>
      </c>
      <c r="J4" s="310">
        <f>'Tabela II'!J10</f>
        <v>260</v>
      </c>
      <c r="K4" s="310">
        <f>'Tabela II'!K10</f>
        <v>12</v>
      </c>
      <c r="L4" s="310">
        <f>'Tabela II'!L10</f>
        <v>0.90920000000000001</v>
      </c>
      <c r="M4" s="310">
        <f>'Tabela II'!M10</f>
        <v>0</v>
      </c>
      <c r="N4" s="310">
        <f>'Tabela II'!N10</f>
        <v>0</v>
      </c>
      <c r="O4" s="310">
        <f>'Tabela II'!O10</f>
        <v>1.0102222222222221</v>
      </c>
      <c r="P4" s="310">
        <f>'Tabela II'!P10</f>
        <v>1.0591039426523297</v>
      </c>
      <c r="Q4" s="310">
        <f>'Tabela II'!Q10</f>
        <v>0</v>
      </c>
      <c r="R4" s="310">
        <f>'Tabela II'!R10</f>
        <v>0</v>
      </c>
      <c r="S4" s="310">
        <f>'Tabela II'!S10</f>
        <v>0</v>
      </c>
      <c r="T4" s="310">
        <f>'Tabela II'!T10</f>
        <v>0</v>
      </c>
      <c r="U4" s="310" t="str">
        <f>'Tabela II'!U10</f>
        <v/>
      </c>
      <c r="V4" s="310">
        <f>'Tabela II'!V10</f>
        <v>40</v>
      </c>
    </row>
    <row r="5" spans="1:26" s="311" customFormat="1" x14ac:dyDescent="0.2">
      <c r="A5" s="3">
        <f>'Tabela I'!$F$1</f>
        <v>2022</v>
      </c>
      <c r="B5" s="3">
        <f>'Tabela I'!$F$2</f>
        <v>0</v>
      </c>
      <c r="C5" s="310" t="str">
        <f>'Tabela II'!B11</f>
        <v>Darko Solomun</v>
      </c>
      <c r="D5" s="310" t="str">
        <f>'Tabela II'!C11</f>
        <v>Da</v>
      </c>
      <c r="E5" s="310" t="str">
        <f>'Tabela II'!D11</f>
        <v>Krivično-prekršajni</v>
      </c>
      <c r="F5" s="310" t="str">
        <f>'Tabela II'!E11</f>
        <v>Predsjednik odjela</v>
      </c>
      <c r="G5" s="310">
        <f>'Tabela II'!G11</f>
        <v>0.9</v>
      </c>
      <c r="H5" s="310" t="str">
        <f>'Tabela II'!H11</f>
        <v>01.01.2022</v>
      </c>
      <c r="I5" s="310" t="str">
        <f>'Tabela II'!I11</f>
        <v>31.12.2022</v>
      </c>
      <c r="J5" s="310">
        <f>'Tabela II'!J11</f>
        <v>260</v>
      </c>
      <c r="K5" s="310">
        <f>'Tabela II'!K11</f>
        <v>44</v>
      </c>
      <c r="L5" s="310">
        <f>'Tabela II'!L11</f>
        <v>0.74829999999999997</v>
      </c>
      <c r="M5" s="310">
        <f>'Tabela II'!M11</f>
        <v>0</v>
      </c>
      <c r="N5" s="310">
        <f>'Tabela II'!N11</f>
        <v>0</v>
      </c>
      <c r="O5" s="310">
        <f>'Tabela II'!O11</f>
        <v>0.83144444444444443</v>
      </c>
      <c r="P5" s="310">
        <f>'Tabela II'!P11</f>
        <v>1.0008127572016461</v>
      </c>
      <c r="Q5" s="310">
        <f>'Tabela II'!Q11</f>
        <v>0</v>
      </c>
      <c r="R5" s="310">
        <f>'Tabela II'!R11</f>
        <v>0</v>
      </c>
      <c r="S5" s="310">
        <f>'Tabela II'!S11</f>
        <v>0</v>
      </c>
      <c r="T5" s="310">
        <f>'Tabela II'!T11</f>
        <v>0</v>
      </c>
      <c r="U5" s="310" t="str">
        <f>'Tabela II'!U11</f>
        <v/>
      </c>
      <c r="V5" s="310">
        <f>'Tabela II'!V11</f>
        <v>40</v>
      </c>
    </row>
    <row r="6" spans="1:26" s="311" customFormat="1" x14ac:dyDescent="0.2">
      <c r="A6" s="3">
        <f>'Tabela I'!$F$1</f>
        <v>2022</v>
      </c>
      <c r="B6" s="3">
        <f>'Tabela I'!$F$2</f>
        <v>0</v>
      </c>
      <c r="C6" s="310" t="str">
        <f>'Tabela II'!B12</f>
        <v>Samil Ramić</v>
      </c>
      <c r="D6" s="310" t="str">
        <f>'Tabela II'!C12</f>
        <v>Da</v>
      </c>
      <c r="E6" s="310" t="str">
        <f>'Tabela II'!D12</f>
        <v>Izvršni</v>
      </c>
      <c r="F6" s="310" t="str">
        <f>'Tabela II'!E12</f>
        <v>Predsjednik odjela</v>
      </c>
      <c r="G6" s="310">
        <f>'Tabela II'!G12</f>
        <v>0.9</v>
      </c>
      <c r="H6" s="310" t="str">
        <f>'Tabela II'!H12</f>
        <v>01.01.2022</v>
      </c>
      <c r="I6" s="310" t="str">
        <f>'Tabela II'!I12</f>
        <v>31.12.2022</v>
      </c>
      <c r="J6" s="310">
        <f>'Tabela II'!J12</f>
        <v>260</v>
      </c>
      <c r="K6" s="310">
        <f>'Tabela II'!K12</f>
        <v>1</v>
      </c>
      <c r="L6" s="310">
        <f>'Tabela II'!L12</f>
        <v>0.91339999999999999</v>
      </c>
      <c r="M6" s="310">
        <f>'Tabela II'!M12</f>
        <v>1.54E-2</v>
      </c>
      <c r="N6" s="310">
        <f>'Tabela II'!N12</f>
        <v>0</v>
      </c>
      <c r="O6" s="310">
        <f>'Tabela II'!O12</f>
        <v>1.032</v>
      </c>
      <c r="P6" s="310">
        <f>'Tabela II'!P12</f>
        <v>1.035984555984556</v>
      </c>
      <c r="Q6" s="310">
        <f>'Tabela II'!Q12</f>
        <v>0</v>
      </c>
      <c r="R6" s="310">
        <f>'Tabela II'!R12</f>
        <v>0</v>
      </c>
      <c r="S6" s="310">
        <f>'Tabela II'!S12</f>
        <v>0</v>
      </c>
      <c r="T6" s="310">
        <f>'Tabela II'!T12</f>
        <v>0</v>
      </c>
      <c r="U6" s="310" t="str">
        <f>'Tabela II'!U12</f>
        <v/>
      </c>
      <c r="V6" s="310">
        <f>'Tabela II'!V12</f>
        <v>40</v>
      </c>
    </row>
    <row r="7" spans="1:26" s="311" customFormat="1" x14ac:dyDescent="0.2">
      <c r="A7" s="3">
        <f>'Tabela I'!$F$1</f>
        <v>2022</v>
      </c>
      <c r="B7" s="3">
        <f>'Tabela I'!$F$2</f>
        <v>0</v>
      </c>
      <c r="C7" s="310" t="str">
        <f>'Tabela II'!B13</f>
        <v>Safet Žuljko</v>
      </c>
      <c r="D7" s="310" t="str">
        <f>'Tabela II'!C13</f>
        <v>Da</v>
      </c>
      <c r="E7" s="310" t="str">
        <f>'Tabela II'!D13</f>
        <v>Krivično-prekršajni</v>
      </c>
      <c r="F7" s="310" t="str">
        <f>'Tabela II'!E13</f>
        <v>Sudija</v>
      </c>
      <c r="G7" s="310">
        <f>'Tabela II'!G13</f>
        <v>1</v>
      </c>
      <c r="H7" s="310" t="str">
        <f>'Tabela II'!H13</f>
        <v>01.01.2022</v>
      </c>
      <c r="I7" s="310" t="str">
        <f>'Tabela II'!I13</f>
        <v>31.12.2022</v>
      </c>
      <c r="J7" s="310">
        <f>'Tabela II'!J13</f>
        <v>260</v>
      </c>
      <c r="K7" s="310">
        <f>'Tabela II'!K13</f>
        <v>0</v>
      </c>
      <c r="L7" s="310">
        <f>'Tabela II'!L13</f>
        <v>1.0872999999999999</v>
      </c>
      <c r="M7" s="310">
        <f>'Tabela II'!M13</f>
        <v>0</v>
      </c>
      <c r="N7" s="310">
        <f>'Tabela II'!N13</f>
        <v>0</v>
      </c>
      <c r="O7" s="310">
        <f>'Tabela II'!O13</f>
        <v>1.0872999999999999</v>
      </c>
      <c r="P7" s="310">
        <f>'Tabela II'!P13</f>
        <v>1.0872999999999999</v>
      </c>
      <c r="Q7" s="310">
        <f>'Tabela II'!Q13</f>
        <v>0</v>
      </c>
      <c r="R7" s="310">
        <f>'Tabela II'!R13</f>
        <v>0</v>
      </c>
      <c r="S7" s="310">
        <f>'Tabela II'!S13</f>
        <v>0</v>
      </c>
      <c r="T7" s="310">
        <f>'Tabela II'!T13</f>
        <v>0</v>
      </c>
      <c r="U7" s="310" t="str">
        <f>'Tabela II'!U13</f>
        <v/>
      </c>
      <c r="V7" s="310">
        <f>'Tabela II'!V13</f>
        <v>40</v>
      </c>
    </row>
    <row r="8" spans="1:26" s="311" customFormat="1" x14ac:dyDescent="0.2">
      <c r="A8" s="3">
        <f>'Tabela I'!$F$1</f>
        <v>2022</v>
      </c>
      <c r="B8" s="3">
        <f>'Tabela I'!$F$2</f>
        <v>0</v>
      </c>
      <c r="C8" s="310" t="str">
        <f>'Tabela II'!B14</f>
        <v>Lejla Nurikić</v>
      </c>
      <c r="D8" s="310" t="str">
        <f>'Tabela II'!C14</f>
        <v>Da</v>
      </c>
      <c r="E8" s="310" t="str">
        <f>'Tabela II'!D14</f>
        <v xml:space="preserve">Građanski </v>
      </c>
      <c r="F8" s="310" t="str">
        <f>'Tabela II'!E14</f>
        <v>Sudija</v>
      </c>
      <c r="G8" s="310">
        <f>'Tabela II'!G14</f>
        <v>1</v>
      </c>
      <c r="H8" s="310" t="str">
        <f>'Tabela II'!H14</f>
        <v>01.01.2022</v>
      </c>
      <c r="I8" s="310" t="str">
        <f>'Tabela II'!I14</f>
        <v>31.12.2022</v>
      </c>
      <c r="J8" s="310">
        <f>'Tabela II'!J14</f>
        <v>260</v>
      </c>
      <c r="K8" s="310">
        <f>'Tabela II'!K14</f>
        <v>5</v>
      </c>
      <c r="L8" s="310">
        <f>'Tabela II'!L14</f>
        <v>1.0185999999999999</v>
      </c>
      <c r="M8" s="310">
        <f>'Tabela II'!M14</f>
        <v>0</v>
      </c>
      <c r="N8" s="310">
        <f>'Tabela II'!N14</f>
        <v>0</v>
      </c>
      <c r="O8" s="310">
        <f>'Tabela II'!O14</f>
        <v>1.0185999999999999</v>
      </c>
      <c r="P8" s="310">
        <f>'Tabela II'!P14</f>
        <v>1.0385725490196078</v>
      </c>
      <c r="Q8" s="310">
        <f>'Tabela II'!Q14</f>
        <v>0</v>
      </c>
      <c r="R8" s="310">
        <f>'Tabela II'!R14</f>
        <v>0</v>
      </c>
      <c r="S8" s="310">
        <f>'Tabela II'!S14</f>
        <v>0</v>
      </c>
      <c r="T8" s="310">
        <f>'Tabela II'!T14</f>
        <v>0</v>
      </c>
      <c r="U8" s="310" t="str">
        <f>'Tabela II'!U14</f>
        <v/>
      </c>
      <c r="V8" s="310">
        <f>'Tabela II'!V14</f>
        <v>40</v>
      </c>
    </row>
    <row r="9" spans="1:26" s="311" customFormat="1" x14ac:dyDescent="0.2">
      <c r="A9" s="3">
        <f>'Tabela I'!$F$1</f>
        <v>2022</v>
      </c>
      <c r="B9" s="3">
        <f>'Tabela I'!$F$2</f>
        <v>0</v>
      </c>
      <c r="C9" s="310" t="str">
        <f>'Tabela II'!B15</f>
        <v>Katica Soldo</v>
      </c>
      <c r="D9" s="310" t="str">
        <f>'Tabela II'!C15</f>
        <v>Da</v>
      </c>
      <c r="E9" s="310" t="str">
        <f>'Tabela II'!D15</f>
        <v xml:space="preserve">Građanski </v>
      </c>
      <c r="F9" s="310" t="str">
        <f>'Tabela II'!E15</f>
        <v>Sudija</v>
      </c>
      <c r="G9" s="310">
        <f>'Tabela II'!G15</f>
        <v>1</v>
      </c>
      <c r="H9" s="310" t="str">
        <f>'Tabela II'!H15</f>
        <v>01.01.2022</v>
      </c>
      <c r="I9" s="310" t="str">
        <f>'Tabela II'!I15</f>
        <v>31.12.2022</v>
      </c>
      <c r="J9" s="310">
        <f>'Tabela II'!J15</f>
        <v>260</v>
      </c>
      <c r="K9" s="310">
        <f>'Tabela II'!K15</f>
        <v>9</v>
      </c>
      <c r="L9" s="310">
        <f>'Tabela II'!L15</f>
        <v>1.1321000000000001</v>
      </c>
      <c r="M9" s="310">
        <f>'Tabela II'!M15</f>
        <v>0</v>
      </c>
      <c r="N9" s="310">
        <f>'Tabela II'!N15</f>
        <v>0</v>
      </c>
      <c r="O9" s="310">
        <f>'Tabela II'!O15</f>
        <v>1.1321000000000001</v>
      </c>
      <c r="P9" s="310">
        <f>'Tabela II'!P15</f>
        <v>1.1726932270916335</v>
      </c>
      <c r="Q9" s="310">
        <f>'Tabela II'!Q15</f>
        <v>0</v>
      </c>
      <c r="R9" s="310">
        <f>'Tabela II'!R15</f>
        <v>0</v>
      </c>
      <c r="S9" s="310">
        <f>'Tabela II'!S15</f>
        <v>0</v>
      </c>
      <c r="T9" s="310">
        <f>'Tabela II'!T15</f>
        <v>0</v>
      </c>
      <c r="U9" s="310" t="str">
        <f>'Tabela II'!U15</f>
        <v/>
      </c>
      <c r="V9" s="310">
        <f>'Tabela II'!V15</f>
        <v>40</v>
      </c>
    </row>
    <row r="10" spans="1:26" s="311" customFormat="1" x14ac:dyDescent="0.2">
      <c r="A10" s="3">
        <f>'Tabela I'!$F$1</f>
        <v>2022</v>
      </c>
      <c r="B10" s="3">
        <f>'Tabela I'!$F$2</f>
        <v>0</v>
      </c>
      <c r="C10" s="310" t="str">
        <f>'Tabela II'!B16</f>
        <v>Janja Pilić</v>
      </c>
      <c r="D10" s="310" t="str">
        <f>'Tabela II'!C16</f>
        <v>Ne</v>
      </c>
      <c r="E10" s="310" t="str">
        <f>'Tabela II'!D16</f>
        <v xml:space="preserve">Građanski </v>
      </c>
      <c r="F10" s="310" t="str">
        <f>'Tabela II'!E16</f>
        <v>Sudija</v>
      </c>
      <c r="G10" s="310">
        <f>'Tabela II'!G16</f>
        <v>1</v>
      </c>
      <c r="H10" s="310" t="str">
        <f>'Tabela II'!H16</f>
        <v>01.01.2022</v>
      </c>
      <c r="I10" s="310" t="str">
        <f>'Tabela II'!I16</f>
        <v>09.09.2022</v>
      </c>
      <c r="J10" s="310">
        <f>'Tabela II'!J16</f>
        <v>180</v>
      </c>
      <c r="K10" s="310">
        <f>'Tabela II'!K16</f>
        <v>31</v>
      </c>
      <c r="L10" s="310">
        <f>'Tabela II'!L16</f>
        <v>0.74980000000000002</v>
      </c>
      <c r="M10" s="310">
        <f>'Tabela II'!M16</f>
        <v>0</v>
      </c>
      <c r="N10" s="310">
        <f>'Tabela II'!N16</f>
        <v>0</v>
      </c>
      <c r="O10" s="310">
        <f>'Tabela II'!O16</f>
        <v>0.74980000000000002</v>
      </c>
      <c r="P10" s="310">
        <f>'Tabela II'!P16</f>
        <v>0.90579865771812085</v>
      </c>
      <c r="Q10" s="310">
        <f>'Tabela II'!Q16</f>
        <v>0</v>
      </c>
      <c r="R10" s="310">
        <f>'Tabela II'!R16</f>
        <v>0</v>
      </c>
      <c r="S10" s="310">
        <f>'Tabela II'!S16</f>
        <v>0</v>
      </c>
      <c r="T10" s="310">
        <f>'Tabela II'!T16</f>
        <v>0</v>
      </c>
      <c r="U10" s="310" t="str">
        <f>'Tabela II'!U16</f>
        <v/>
      </c>
      <c r="V10" s="310" t="str">
        <f>'Tabela II'!V16</f>
        <v/>
      </c>
    </row>
    <row r="11" spans="1:26" s="311" customFormat="1" x14ac:dyDescent="0.2">
      <c r="A11" s="3">
        <f>'Tabela I'!$F$1</f>
        <v>2022</v>
      </c>
      <c r="B11" s="3">
        <f>'Tabela I'!$F$2</f>
        <v>0</v>
      </c>
      <c r="C11" s="310" t="str">
        <f>'Tabela II'!B17</f>
        <v>Nebojša Vrhovac</v>
      </c>
      <c r="D11" s="310" t="str">
        <f>'Tabela II'!C17</f>
        <v>Da</v>
      </c>
      <c r="E11" s="310" t="str">
        <f>'Tabela II'!D17</f>
        <v>Izvršni</v>
      </c>
      <c r="F11" s="310" t="str">
        <f>'Tabela II'!E17</f>
        <v>Sudija</v>
      </c>
      <c r="G11" s="310">
        <f>'Tabela II'!G17</f>
        <v>1</v>
      </c>
      <c r="H11" s="310" t="str">
        <f>'Tabela II'!H17</f>
        <v>01.01.2022</v>
      </c>
      <c r="I11" s="310" t="str">
        <f>'Tabela II'!I17</f>
        <v>31.12.2022</v>
      </c>
      <c r="J11" s="310">
        <f>'Tabela II'!J17</f>
        <v>260</v>
      </c>
      <c r="K11" s="310">
        <f>'Tabela II'!K17</f>
        <v>29</v>
      </c>
      <c r="L11" s="310">
        <f>'Tabela II'!L17</f>
        <v>0.92710000000000004</v>
      </c>
      <c r="M11" s="310">
        <f>'Tabela II'!M17</f>
        <v>1.84E-2</v>
      </c>
      <c r="N11" s="310">
        <f>'Tabela II'!N17</f>
        <v>0</v>
      </c>
      <c r="O11" s="310">
        <f>'Tabela II'!O17</f>
        <v>0.94550000000000001</v>
      </c>
      <c r="P11" s="310">
        <f>'Tabela II'!P17</f>
        <v>1.0641991341991344</v>
      </c>
      <c r="Q11" s="310">
        <f>'Tabela II'!Q17</f>
        <v>0</v>
      </c>
      <c r="R11" s="310">
        <f>'Tabela II'!R17</f>
        <v>0</v>
      </c>
      <c r="S11" s="310">
        <f>'Tabela II'!S17</f>
        <v>0</v>
      </c>
      <c r="T11" s="310">
        <f>'Tabela II'!T17</f>
        <v>0</v>
      </c>
      <c r="U11" s="310" t="str">
        <f>'Tabela II'!U17</f>
        <v/>
      </c>
      <c r="V11" s="310">
        <f>'Tabela II'!V17</f>
        <v>40</v>
      </c>
    </row>
    <row r="12" spans="1:26" s="311" customFormat="1" ht="25.5" x14ac:dyDescent="0.2">
      <c r="A12" s="3">
        <f>'Tabela I'!$F$1</f>
        <v>2022</v>
      </c>
      <c r="B12" s="3">
        <f>'Tabela I'!$F$2</f>
        <v>0</v>
      </c>
      <c r="C12" s="310" t="str">
        <f>'Tabela II'!B18</f>
        <v>Aldina Rebihić-Topoljak</v>
      </c>
      <c r="D12" s="310" t="str">
        <f>'Tabela II'!C18</f>
        <v>Da</v>
      </c>
      <c r="E12" s="310" t="str">
        <f>'Tabela II'!D18</f>
        <v>Krivično-prekršajni</v>
      </c>
      <c r="F12" s="310" t="str">
        <f>'Tabela II'!E18</f>
        <v>Sudija</v>
      </c>
      <c r="G12" s="310">
        <f>'Tabela II'!G18</f>
        <v>1</v>
      </c>
      <c r="H12" s="310" t="str">
        <f>'Tabela II'!H18</f>
        <v>01.01.2022</v>
      </c>
      <c r="I12" s="310" t="str">
        <f>'Tabela II'!I18</f>
        <v>31.12.2022</v>
      </c>
      <c r="J12" s="310">
        <f>'Tabela II'!J18</f>
        <v>260</v>
      </c>
      <c r="K12" s="310">
        <f>'Tabela II'!K18</f>
        <v>0</v>
      </c>
      <c r="L12" s="310">
        <f>'Tabela II'!L18</f>
        <v>1.0136000000000001</v>
      </c>
      <c r="M12" s="310">
        <f>'Tabela II'!M18</f>
        <v>0</v>
      </c>
      <c r="N12" s="310">
        <f>'Tabela II'!N18</f>
        <v>0</v>
      </c>
      <c r="O12" s="310">
        <f>'Tabela II'!O18</f>
        <v>1.0136000000000001</v>
      </c>
      <c r="P12" s="310">
        <f>'Tabela II'!P18</f>
        <v>1.0136000000000001</v>
      </c>
      <c r="Q12" s="310">
        <f>'Tabela II'!Q18</f>
        <v>0</v>
      </c>
      <c r="R12" s="310">
        <f>'Tabela II'!R18</f>
        <v>0</v>
      </c>
      <c r="S12" s="310">
        <f>'Tabela II'!S18</f>
        <v>0</v>
      </c>
      <c r="T12" s="310">
        <f>'Tabela II'!T18</f>
        <v>0</v>
      </c>
      <c r="U12" s="310" t="str">
        <f>'Tabela II'!U18</f>
        <v/>
      </c>
      <c r="V12" s="310">
        <f>'Tabela II'!V18</f>
        <v>40</v>
      </c>
    </row>
    <row r="13" spans="1:26" s="311" customFormat="1" x14ac:dyDescent="0.2">
      <c r="A13" s="3">
        <f>'Tabela I'!$F$1</f>
        <v>2022</v>
      </c>
      <c r="B13" s="3">
        <f>'Tabela I'!$F$2</f>
        <v>0</v>
      </c>
      <c r="C13" s="310" t="str">
        <f>'Tabela II'!B19</f>
        <v>Sonsirej Radivojević</v>
      </c>
      <c r="D13" s="310" t="str">
        <f>'Tabela II'!C19</f>
        <v>Da</v>
      </c>
      <c r="E13" s="310" t="str">
        <f>'Tabela II'!D19</f>
        <v>Krivično-prekršajni</v>
      </c>
      <c r="F13" s="310" t="str">
        <f>'Tabela II'!E19</f>
        <v>Sudija</v>
      </c>
      <c r="G13" s="310">
        <f>'Tabela II'!G19</f>
        <v>1</v>
      </c>
      <c r="H13" s="310" t="str">
        <f>'Tabela II'!H19</f>
        <v>01.01.2022</v>
      </c>
      <c r="I13" s="310" t="str">
        <f>'Tabela II'!I19</f>
        <v>31.12.2022</v>
      </c>
      <c r="J13" s="310">
        <f>'Tabela II'!J19</f>
        <v>260</v>
      </c>
      <c r="K13" s="310">
        <f>'Tabela II'!K19</f>
        <v>37</v>
      </c>
      <c r="L13" s="310">
        <f>'Tabela II'!L19</f>
        <v>1.0059</v>
      </c>
      <c r="M13" s="310">
        <f>'Tabela II'!M19</f>
        <v>0</v>
      </c>
      <c r="N13" s="310">
        <f>'Tabela II'!N19</f>
        <v>0</v>
      </c>
      <c r="O13" s="310">
        <f>'Tabela II'!O19</f>
        <v>1.0059</v>
      </c>
      <c r="P13" s="310">
        <f>'Tabela II'!P19</f>
        <v>1.1727982062780269</v>
      </c>
      <c r="Q13" s="310">
        <f>'Tabela II'!Q19</f>
        <v>0</v>
      </c>
      <c r="R13" s="310">
        <f>'Tabela II'!R19</f>
        <v>0</v>
      </c>
      <c r="S13" s="310">
        <f>'Tabela II'!S19</f>
        <v>0</v>
      </c>
      <c r="T13" s="310">
        <f>'Tabela II'!T19</f>
        <v>0</v>
      </c>
      <c r="U13" s="310" t="str">
        <f>'Tabela II'!U19</f>
        <v/>
      </c>
      <c r="V13" s="310">
        <f>'Tabela II'!V19</f>
        <v>40</v>
      </c>
    </row>
    <row r="14" spans="1:26" s="311" customFormat="1" x14ac:dyDescent="0.2">
      <c r="A14" s="3">
        <f>'Tabela I'!$F$1</f>
        <v>2022</v>
      </c>
      <c r="B14" s="3">
        <f>'Tabela I'!$F$2</f>
        <v>0</v>
      </c>
      <c r="C14" s="310" t="str">
        <f>'Tabela II'!B20</f>
        <v>Ivan Gudelj</v>
      </c>
      <c r="D14" s="310" t="str">
        <f>'Tabela II'!C20</f>
        <v>Da</v>
      </c>
      <c r="E14" s="310" t="str">
        <f>'Tabela II'!D20</f>
        <v>Izvršni</v>
      </c>
      <c r="F14" s="310" t="str">
        <f>'Tabela II'!E20</f>
        <v>Sudija</v>
      </c>
      <c r="G14" s="310">
        <f>'Tabela II'!G20</f>
        <v>1</v>
      </c>
      <c r="H14" s="310" t="str">
        <f>'Tabela II'!H20</f>
        <v>01.01.2022</v>
      </c>
      <c r="I14" s="310" t="str">
        <f>'Tabela II'!I20</f>
        <v>31.12.2022</v>
      </c>
      <c r="J14" s="310">
        <f>'Tabela II'!J20</f>
        <v>260</v>
      </c>
      <c r="K14" s="310">
        <f>'Tabela II'!K20</f>
        <v>0</v>
      </c>
      <c r="L14" s="310">
        <f>'Tabela II'!L20</f>
        <v>1.0015000000000001</v>
      </c>
      <c r="M14" s="310">
        <f>'Tabela II'!M20</f>
        <v>0</v>
      </c>
      <c r="N14" s="310">
        <f>'Tabela II'!N20</f>
        <v>0</v>
      </c>
      <c r="O14" s="310">
        <f>'Tabela II'!O20</f>
        <v>1.0015000000000001</v>
      </c>
      <c r="P14" s="310">
        <f>'Tabela II'!P20</f>
        <v>1.0015000000000001</v>
      </c>
      <c r="Q14" s="310">
        <f>'Tabela II'!Q20</f>
        <v>0</v>
      </c>
      <c r="R14" s="310">
        <f>'Tabela II'!R20</f>
        <v>0</v>
      </c>
      <c r="S14" s="310">
        <f>'Tabela II'!S20</f>
        <v>0</v>
      </c>
      <c r="T14" s="310">
        <f>'Tabela II'!T20</f>
        <v>0</v>
      </c>
      <c r="U14" s="310" t="str">
        <f>'Tabela II'!U20</f>
        <v/>
      </c>
      <c r="V14" s="310">
        <f>'Tabela II'!V20</f>
        <v>40</v>
      </c>
    </row>
    <row r="15" spans="1:26" s="311" customFormat="1" x14ac:dyDescent="0.2">
      <c r="A15" s="3">
        <f>'Tabela I'!$F$1</f>
        <v>2022</v>
      </c>
      <c r="B15" s="3">
        <f>'Tabela I'!$F$2</f>
        <v>0</v>
      </c>
      <c r="C15" s="310" t="str">
        <f>'Tabela II'!B21</f>
        <v>Amela Agić</v>
      </c>
      <c r="D15" s="310" t="str">
        <f>'Tabela II'!C21</f>
        <v>Ne</v>
      </c>
      <c r="E15" s="310" t="str">
        <f>'Tabela II'!D21</f>
        <v>Izvršni</v>
      </c>
      <c r="F15" s="310" t="str">
        <f>'Tabela II'!E21</f>
        <v>Stručni saradnik</v>
      </c>
      <c r="G15" s="310">
        <f>'Tabela II'!G21</f>
        <v>1</v>
      </c>
      <c r="H15" s="310" t="str">
        <f>'Tabela II'!H21</f>
        <v>01.01.2022</v>
      </c>
      <c r="I15" s="310" t="str">
        <f>'Tabela II'!I21</f>
        <v>31.12.2022</v>
      </c>
      <c r="J15" s="310">
        <f>'Tabela II'!J21</f>
        <v>260</v>
      </c>
      <c r="K15" s="310">
        <f>'Tabela II'!K21</f>
        <v>19</v>
      </c>
      <c r="L15" s="310">
        <f>'Tabela II'!L21</f>
        <v>0.75509999999999999</v>
      </c>
      <c r="M15" s="310">
        <f>'Tabela II'!M21</f>
        <v>0.22270000000000001</v>
      </c>
      <c r="N15" s="310">
        <f>'Tabela II'!N21</f>
        <v>0</v>
      </c>
      <c r="O15" s="310">
        <f>'Tabela II'!O21</f>
        <v>0.9778</v>
      </c>
      <c r="P15" s="310">
        <f>'Tabela II'!P21</f>
        <v>1.0548879668049791</v>
      </c>
      <c r="Q15" s="310">
        <f>'Tabela II'!Q21</f>
        <v>0</v>
      </c>
      <c r="R15" s="310">
        <f>'Tabela II'!R21</f>
        <v>0</v>
      </c>
      <c r="S15" s="310">
        <f>'Tabela II'!S21</f>
        <v>0</v>
      </c>
      <c r="T15" s="310">
        <f>'Tabela II'!T21</f>
        <v>0</v>
      </c>
      <c r="U15" s="310" t="str">
        <f>'Tabela II'!U21</f>
        <v/>
      </c>
      <c r="V15" s="310" t="str">
        <f>'Tabela II'!V21</f>
        <v/>
      </c>
    </row>
    <row r="16" spans="1:26" s="311" customFormat="1" x14ac:dyDescent="0.2">
      <c r="A16" s="3">
        <f>'Tabela I'!$F$1</f>
        <v>2022</v>
      </c>
      <c r="B16" s="3">
        <f>'Tabela I'!$F$2</f>
        <v>0</v>
      </c>
      <c r="C16" s="310" t="str">
        <f>'Tabela II'!B22</f>
        <v>Marin Kajić</v>
      </c>
      <c r="D16" s="310" t="str">
        <f>'Tabela II'!C22</f>
        <v>Ne</v>
      </c>
      <c r="E16" s="310" t="str">
        <f>'Tabela II'!D22</f>
        <v>Izvršni</v>
      </c>
      <c r="F16" s="310" t="str">
        <f>'Tabela II'!E22</f>
        <v>Stručni saradnik</v>
      </c>
      <c r="G16" s="310">
        <f>'Tabela II'!G22</f>
        <v>1</v>
      </c>
      <c r="H16" s="310" t="str">
        <f>'Tabela II'!H22</f>
        <v>01.01.2022</v>
      </c>
      <c r="I16" s="310" t="str">
        <f>'Tabela II'!I22</f>
        <v>31.12.2022</v>
      </c>
      <c r="J16" s="310">
        <f>'Tabela II'!J22</f>
        <v>260</v>
      </c>
      <c r="K16" s="310">
        <f>'Tabela II'!K22</f>
        <v>5</v>
      </c>
      <c r="L16" s="310">
        <f>'Tabela II'!L22</f>
        <v>0.61450000000000005</v>
      </c>
      <c r="M16" s="310">
        <f>'Tabela II'!M22</f>
        <v>0.19689999999999999</v>
      </c>
      <c r="N16" s="310">
        <f>'Tabela II'!N22</f>
        <v>0</v>
      </c>
      <c r="O16" s="310">
        <f>'Tabela II'!O22</f>
        <v>0.81140000000000001</v>
      </c>
      <c r="P16" s="310">
        <f>'Tabela II'!P22</f>
        <v>0.82730980392156861</v>
      </c>
      <c r="Q16" s="310">
        <f>'Tabela II'!Q22</f>
        <v>0</v>
      </c>
      <c r="R16" s="310">
        <f>'Tabela II'!R22</f>
        <v>0</v>
      </c>
      <c r="S16" s="310">
        <f>'Tabela II'!S22</f>
        <v>0</v>
      </c>
      <c r="T16" s="310">
        <f>'Tabela II'!T22</f>
        <v>0</v>
      </c>
      <c r="U16" s="310" t="str">
        <f>'Tabela II'!U22</f>
        <v/>
      </c>
      <c r="V16" s="310" t="str">
        <f>'Tabela II'!V22</f>
        <v/>
      </c>
    </row>
    <row r="17" spans="1:22" s="311" customFormat="1" x14ac:dyDescent="0.2">
      <c r="A17" s="3">
        <f>'Tabela I'!$F$1</f>
        <v>2022</v>
      </c>
      <c r="B17" s="3">
        <f>'Tabela I'!$F$2</f>
        <v>0</v>
      </c>
      <c r="C17" s="310" t="str">
        <f>'Tabela II'!B23</f>
        <v>Ivan Sokanović</v>
      </c>
      <c r="D17" s="310" t="str">
        <f>'Tabela II'!C23</f>
        <v>Ne</v>
      </c>
      <c r="E17" s="310" t="str">
        <f>'Tabela II'!D23</f>
        <v>Izvršni</v>
      </c>
      <c r="F17" s="310" t="str">
        <f>'Tabela II'!E23</f>
        <v>Stručni saradnik</v>
      </c>
      <c r="G17" s="310">
        <f>'Tabela II'!G23</f>
        <v>1</v>
      </c>
      <c r="H17" s="310" t="str">
        <f>'Tabela II'!H23</f>
        <v>01.01.2022</v>
      </c>
      <c r="I17" s="310" t="str">
        <f>'Tabela II'!I23</f>
        <v>31.12.2022</v>
      </c>
      <c r="J17" s="310">
        <f>'Tabela II'!J23</f>
        <v>260</v>
      </c>
      <c r="K17" s="310">
        <f>'Tabela II'!K23</f>
        <v>6</v>
      </c>
      <c r="L17" s="310">
        <f>'Tabela II'!L23</f>
        <v>0.75080000000000002</v>
      </c>
      <c r="M17" s="310">
        <f>'Tabela II'!M23</f>
        <v>0.21959999999999999</v>
      </c>
      <c r="N17" s="310">
        <f>'Tabela II'!N23</f>
        <v>0</v>
      </c>
      <c r="O17" s="310">
        <f>'Tabela II'!O23</f>
        <v>0.97040000000000004</v>
      </c>
      <c r="P17" s="310">
        <f>'Tabela II'!P23</f>
        <v>0.99332283464566928</v>
      </c>
      <c r="Q17" s="310">
        <f>'Tabela II'!Q23</f>
        <v>0</v>
      </c>
      <c r="R17" s="310">
        <f>'Tabela II'!R23</f>
        <v>0</v>
      </c>
      <c r="S17" s="310">
        <f>'Tabela II'!S23</f>
        <v>0</v>
      </c>
      <c r="T17" s="310">
        <f>'Tabela II'!T23</f>
        <v>0</v>
      </c>
      <c r="U17" s="310" t="str">
        <f>'Tabela II'!U23</f>
        <v/>
      </c>
      <c r="V17" s="310" t="str">
        <f>'Tabela II'!V23</f>
        <v/>
      </c>
    </row>
    <row r="18" spans="1:22" s="311" customFormat="1" x14ac:dyDescent="0.2">
      <c r="A18" s="3">
        <f>'Tabela I'!$F$1</f>
        <v>2022</v>
      </c>
      <c r="B18" s="3">
        <f>'Tabela I'!$F$2</f>
        <v>0</v>
      </c>
      <c r="C18" s="310">
        <f>'Tabela II'!B24</f>
        <v>0</v>
      </c>
      <c r="D18" s="310">
        <f>'Tabela II'!C24</f>
        <v>0</v>
      </c>
      <c r="E18" s="310">
        <f>'Tabela II'!D24</f>
        <v>0</v>
      </c>
      <c r="F18" s="310">
        <f>'Tabela II'!E24</f>
        <v>0</v>
      </c>
      <c r="G18" s="310">
        <f>'Tabela II'!G24</f>
        <v>0</v>
      </c>
      <c r="H18" s="310">
        <f>'Tabela II'!H24</f>
        <v>0</v>
      </c>
      <c r="I18" s="310">
        <f>'Tabela II'!I24</f>
        <v>0</v>
      </c>
      <c r="J18" s="310">
        <f>'Tabela II'!J24</f>
        <v>260</v>
      </c>
      <c r="K18" s="310">
        <f>'Tabela II'!K24</f>
        <v>0</v>
      </c>
      <c r="L18" s="310">
        <f>'Tabela II'!L24</f>
        <v>0</v>
      </c>
      <c r="M18" s="310">
        <f>'Tabela II'!M24</f>
        <v>0</v>
      </c>
      <c r="N18" s="310">
        <f>'Tabela II'!N24</f>
        <v>0</v>
      </c>
      <c r="O18" s="310" t="str">
        <f>'Tabela II'!O24</f>
        <v/>
      </c>
      <c r="P18" s="310" t="str">
        <f>'Tabela II'!P24</f>
        <v/>
      </c>
      <c r="Q18" s="310">
        <f>'Tabela II'!Q24</f>
        <v>0</v>
      </c>
      <c r="R18" s="310">
        <f>'Tabela II'!R24</f>
        <v>0</v>
      </c>
      <c r="S18" s="310">
        <f>'Tabela II'!S24</f>
        <v>0</v>
      </c>
      <c r="T18" s="310">
        <f>'Tabela II'!T24</f>
        <v>0</v>
      </c>
      <c r="U18" s="310" t="str">
        <f>'Tabela II'!U24</f>
        <v/>
      </c>
      <c r="V18" s="310" t="str">
        <f>'Tabela II'!V24</f>
        <v/>
      </c>
    </row>
    <row r="19" spans="1:22" s="311" customFormat="1" x14ac:dyDescent="0.2">
      <c r="A19" s="3">
        <f>'Tabela I'!$F$1</f>
        <v>2022</v>
      </c>
      <c r="B19" s="3">
        <f>'Tabela I'!$F$2</f>
        <v>0</v>
      </c>
      <c r="C19" s="310">
        <f>'Tabela II'!B25</f>
        <v>0</v>
      </c>
      <c r="D19" s="310">
        <f>'Tabela II'!C25</f>
        <v>0</v>
      </c>
      <c r="E19" s="310">
        <f>'Tabela II'!D25</f>
        <v>0</v>
      </c>
      <c r="F19" s="310">
        <f>'Tabela II'!E25</f>
        <v>0</v>
      </c>
      <c r="G19" s="310">
        <f>'Tabela II'!G25</f>
        <v>0</v>
      </c>
      <c r="H19" s="310">
        <f>'Tabela II'!H25</f>
        <v>0</v>
      </c>
      <c r="I19" s="310">
        <f>'Tabela II'!I25</f>
        <v>0</v>
      </c>
      <c r="J19" s="310">
        <f>'Tabela II'!J25</f>
        <v>260</v>
      </c>
      <c r="K19" s="310">
        <f>'Tabela II'!K25</f>
        <v>0</v>
      </c>
      <c r="L19" s="310">
        <f>'Tabela II'!L25</f>
        <v>0</v>
      </c>
      <c r="M19" s="310">
        <f>'Tabela II'!M25</f>
        <v>0</v>
      </c>
      <c r="N19" s="310">
        <f>'Tabela II'!N25</f>
        <v>0</v>
      </c>
      <c r="O19" s="310" t="str">
        <f>'Tabela II'!O25</f>
        <v/>
      </c>
      <c r="P19" s="310" t="str">
        <f>'Tabela II'!P25</f>
        <v/>
      </c>
      <c r="Q19" s="310">
        <f>'Tabela II'!Q25</f>
        <v>0</v>
      </c>
      <c r="R19" s="310">
        <f>'Tabela II'!R25</f>
        <v>0</v>
      </c>
      <c r="S19" s="310">
        <f>'Tabela II'!S25</f>
        <v>0</v>
      </c>
      <c r="T19" s="310">
        <f>'Tabela II'!T25</f>
        <v>0</v>
      </c>
      <c r="U19" s="310" t="str">
        <f>'Tabela II'!U25</f>
        <v/>
      </c>
      <c r="V19" s="310" t="str">
        <f>'Tabela II'!V25</f>
        <v/>
      </c>
    </row>
    <row r="20" spans="1:22" s="311" customFormat="1" x14ac:dyDescent="0.2">
      <c r="A20" s="3">
        <f>'Tabela I'!$F$1</f>
        <v>2022</v>
      </c>
      <c r="B20" s="3">
        <f>'Tabela I'!$F$2</f>
        <v>0</v>
      </c>
      <c r="C20" s="310">
        <f>'Tabela II'!B26</f>
        <v>0</v>
      </c>
      <c r="D20" s="310">
        <f>'Tabela II'!C26</f>
        <v>0</v>
      </c>
      <c r="E20" s="310">
        <f>'Tabela II'!D26</f>
        <v>0</v>
      </c>
      <c r="F20" s="310">
        <f>'Tabela II'!E26</f>
        <v>0</v>
      </c>
      <c r="G20" s="310">
        <f>'Tabela II'!G26</f>
        <v>0</v>
      </c>
      <c r="H20" s="310">
        <f>'Tabela II'!H26</f>
        <v>0</v>
      </c>
      <c r="I20" s="310">
        <f>'Tabela II'!I26</f>
        <v>0</v>
      </c>
      <c r="J20" s="310">
        <f>'Tabela II'!J26</f>
        <v>260</v>
      </c>
      <c r="K20" s="310">
        <f>'Tabela II'!K26</f>
        <v>0</v>
      </c>
      <c r="L20" s="310">
        <f>'Tabela II'!L26</f>
        <v>0</v>
      </c>
      <c r="M20" s="310">
        <f>'Tabela II'!M26</f>
        <v>0</v>
      </c>
      <c r="N20" s="310">
        <f>'Tabela II'!N26</f>
        <v>0</v>
      </c>
      <c r="O20" s="310" t="str">
        <f>'Tabela II'!O26</f>
        <v/>
      </c>
      <c r="P20" s="310" t="str">
        <f>'Tabela II'!P26</f>
        <v/>
      </c>
      <c r="Q20" s="310">
        <f>'Tabela II'!Q26</f>
        <v>0</v>
      </c>
      <c r="R20" s="310">
        <f>'Tabela II'!R26</f>
        <v>0</v>
      </c>
      <c r="S20" s="310">
        <f>'Tabela II'!S26</f>
        <v>0</v>
      </c>
      <c r="T20" s="310">
        <f>'Tabela II'!T26</f>
        <v>0</v>
      </c>
      <c r="U20" s="310" t="str">
        <f>'Tabela II'!U26</f>
        <v/>
      </c>
      <c r="V20" s="310" t="str">
        <f>'Tabela II'!V26</f>
        <v/>
      </c>
    </row>
    <row r="21" spans="1:22" s="311" customFormat="1" x14ac:dyDescent="0.2">
      <c r="A21" s="3">
        <f>'Tabela I'!$F$1</f>
        <v>2022</v>
      </c>
      <c r="B21" s="3">
        <f>'Tabela I'!$F$2</f>
        <v>0</v>
      </c>
      <c r="C21" s="310">
        <f>'Tabela II'!B27</f>
        <v>0</v>
      </c>
      <c r="D21" s="310">
        <f>'Tabela II'!C27</f>
        <v>0</v>
      </c>
      <c r="E21" s="310">
        <f>'Tabela II'!D27</f>
        <v>0</v>
      </c>
      <c r="F21" s="310">
        <f>'Tabela II'!E27</f>
        <v>0</v>
      </c>
      <c r="G21" s="310">
        <f>'Tabela II'!G27</f>
        <v>0</v>
      </c>
      <c r="H21" s="310">
        <f>'Tabela II'!H27</f>
        <v>0</v>
      </c>
      <c r="I21" s="310">
        <f>'Tabela II'!I27</f>
        <v>0</v>
      </c>
      <c r="J21" s="310">
        <f>'Tabela II'!J27</f>
        <v>260</v>
      </c>
      <c r="K21" s="310">
        <f>'Tabela II'!K27</f>
        <v>0</v>
      </c>
      <c r="L21" s="310">
        <f>'Tabela II'!L27</f>
        <v>0</v>
      </c>
      <c r="M21" s="310">
        <f>'Tabela II'!M27</f>
        <v>0</v>
      </c>
      <c r="N21" s="310">
        <f>'Tabela II'!N27</f>
        <v>0</v>
      </c>
      <c r="O21" s="310" t="str">
        <f>'Tabela II'!O27</f>
        <v/>
      </c>
      <c r="P21" s="310" t="str">
        <f>'Tabela II'!P27</f>
        <v/>
      </c>
      <c r="Q21" s="310">
        <f>'Tabela II'!Q27</f>
        <v>0</v>
      </c>
      <c r="R21" s="310">
        <f>'Tabela II'!R27</f>
        <v>0</v>
      </c>
      <c r="S21" s="310">
        <f>'Tabela II'!S27</f>
        <v>0</v>
      </c>
      <c r="T21" s="310">
        <f>'Tabela II'!T27</f>
        <v>0</v>
      </c>
      <c r="U21" s="310" t="str">
        <f>'Tabela II'!U27</f>
        <v/>
      </c>
      <c r="V21" s="310" t="str">
        <f>'Tabela II'!V27</f>
        <v/>
      </c>
    </row>
    <row r="22" spans="1:22" s="311" customFormat="1" x14ac:dyDescent="0.2">
      <c r="A22" s="3">
        <f>'Tabela I'!$F$1</f>
        <v>2022</v>
      </c>
      <c r="B22" s="3">
        <f>'Tabela I'!$F$2</f>
        <v>0</v>
      </c>
      <c r="C22" s="310">
        <f>'Tabela II'!B28</f>
        <v>0</v>
      </c>
      <c r="D22" s="310">
        <f>'Tabela II'!C28</f>
        <v>0</v>
      </c>
      <c r="E22" s="310">
        <f>'Tabela II'!D28</f>
        <v>0</v>
      </c>
      <c r="F22" s="310">
        <f>'Tabela II'!E28</f>
        <v>0</v>
      </c>
      <c r="G22" s="310">
        <f>'Tabela II'!G28</f>
        <v>0</v>
      </c>
      <c r="H22" s="310">
        <f>'Tabela II'!H28</f>
        <v>0</v>
      </c>
      <c r="I22" s="310">
        <f>'Tabela II'!I28</f>
        <v>0</v>
      </c>
      <c r="J22" s="310">
        <f>'Tabela II'!J28</f>
        <v>260</v>
      </c>
      <c r="K22" s="310">
        <f>'Tabela II'!K28</f>
        <v>0</v>
      </c>
      <c r="L22" s="310">
        <f>'Tabela II'!L28</f>
        <v>0</v>
      </c>
      <c r="M22" s="310">
        <f>'Tabela II'!M28</f>
        <v>0</v>
      </c>
      <c r="N22" s="310">
        <f>'Tabela II'!N28</f>
        <v>0</v>
      </c>
      <c r="O22" s="310" t="str">
        <f>'Tabela II'!O28</f>
        <v/>
      </c>
      <c r="P22" s="310" t="str">
        <f>'Tabela II'!P28</f>
        <v/>
      </c>
      <c r="Q22" s="310">
        <f>'Tabela II'!Q28</f>
        <v>0</v>
      </c>
      <c r="R22" s="310">
        <f>'Tabela II'!R28</f>
        <v>0</v>
      </c>
      <c r="S22" s="310">
        <f>'Tabela II'!S28</f>
        <v>0</v>
      </c>
      <c r="T22" s="310">
        <f>'Tabela II'!T28</f>
        <v>0</v>
      </c>
      <c r="U22" s="310" t="str">
        <f>'Tabela II'!U28</f>
        <v/>
      </c>
      <c r="V22" s="310" t="str">
        <f>'Tabela II'!V28</f>
        <v/>
      </c>
    </row>
    <row r="23" spans="1:22" s="311" customFormat="1" x14ac:dyDescent="0.2">
      <c r="A23" s="3">
        <f>'Tabela I'!$F$1</f>
        <v>2022</v>
      </c>
      <c r="B23" s="3">
        <f>'Tabela I'!$F$2</f>
        <v>0</v>
      </c>
      <c r="C23" s="310">
        <f>'Tabela II'!B29</f>
        <v>0</v>
      </c>
      <c r="D23" s="310">
        <f>'Tabela II'!C29</f>
        <v>0</v>
      </c>
      <c r="E23" s="310">
        <f>'Tabela II'!D29</f>
        <v>0</v>
      </c>
      <c r="F23" s="310">
        <f>'Tabela II'!E29</f>
        <v>0</v>
      </c>
      <c r="G23" s="310">
        <f>'Tabela II'!G29</f>
        <v>0</v>
      </c>
      <c r="H23" s="310">
        <f>'Tabela II'!H29</f>
        <v>0</v>
      </c>
      <c r="I23" s="310">
        <f>'Tabela II'!I29</f>
        <v>0</v>
      </c>
      <c r="J23" s="310">
        <f>'Tabela II'!J29</f>
        <v>260</v>
      </c>
      <c r="K23" s="310">
        <f>'Tabela II'!K29</f>
        <v>0</v>
      </c>
      <c r="L23" s="310">
        <f>'Tabela II'!L29</f>
        <v>0</v>
      </c>
      <c r="M23" s="310">
        <f>'Tabela II'!M29</f>
        <v>0</v>
      </c>
      <c r="N23" s="310">
        <f>'Tabela II'!N29</f>
        <v>0</v>
      </c>
      <c r="O23" s="310" t="str">
        <f>'Tabela II'!O29</f>
        <v/>
      </c>
      <c r="P23" s="310" t="str">
        <f>'Tabela II'!P29</f>
        <v/>
      </c>
      <c r="Q23" s="310">
        <f>'Tabela II'!Q29</f>
        <v>0</v>
      </c>
      <c r="R23" s="310">
        <f>'Tabela II'!R29</f>
        <v>0</v>
      </c>
      <c r="S23" s="310">
        <f>'Tabela II'!S29</f>
        <v>0</v>
      </c>
      <c r="T23" s="310">
        <f>'Tabela II'!T29</f>
        <v>0</v>
      </c>
      <c r="U23" s="310" t="str">
        <f>'Tabela II'!U29</f>
        <v/>
      </c>
      <c r="V23" s="310" t="str">
        <f>'Tabela II'!V29</f>
        <v/>
      </c>
    </row>
    <row r="24" spans="1:22" s="311" customFormat="1" x14ac:dyDescent="0.2">
      <c r="A24" s="3">
        <f>'Tabela I'!$F$1</f>
        <v>2022</v>
      </c>
      <c r="B24" s="3">
        <f>'Tabela I'!$F$2</f>
        <v>0</v>
      </c>
      <c r="C24" s="310">
        <f>'Tabela II'!B30</f>
        <v>0</v>
      </c>
      <c r="D24" s="310">
        <f>'Tabela II'!C30</f>
        <v>0</v>
      </c>
      <c r="E24" s="310">
        <f>'Tabela II'!D30</f>
        <v>0</v>
      </c>
      <c r="F24" s="310">
        <f>'Tabela II'!E30</f>
        <v>0</v>
      </c>
      <c r="G24" s="310">
        <f>'Tabela II'!G30</f>
        <v>0</v>
      </c>
      <c r="H24" s="310">
        <f>'Tabela II'!H30</f>
        <v>0</v>
      </c>
      <c r="I24" s="310">
        <f>'Tabela II'!I30</f>
        <v>0</v>
      </c>
      <c r="J24" s="310">
        <f>'Tabela II'!J30</f>
        <v>260</v>
      </c>
      <c r="K24" s="310">
        <f>'Tabela II'!K30</f>
        <v>0</v>
      </c>
      <c r="L24" s="310">
        <f>'Tabela II'!L30</f>
        <v>0</v>
      </c>
      <c r="M24" s="310">
        <f>'Tabela II'!M30</f>
        <v>0</v>
      </c>
      <c r="N24" s="310">
        <f>'Tabela II'!N30</f>
        <v>0</v>
      </c>
      <c r="O24" s="310" t="str">
        <f>'Tabela II'!O30</f>
        <v/>
      </c>
      <c r="P24" s="310" t="str">
        <f>'Tabela II'!P30</f>
        <v/>
      </c>
      <c r="Q24" s="310">
        <f>'Tabela II'!Q30</f>
        <v>0</v>
      </c>
      <c r="R24" s="310">
        <f>'Tabela II'!R30</f>
        <v>0</v>
      </c>
      <c r="S24" s="310">
        <f>'Tabela II'!S30</f>
        <v>0</v>
      </c>
      <c r="T24" s="310">
        <f>'Tabela II'!T30</f>
        <v>0</v>
      </c>
      <c r="U24" s="310" t="str">
        <f>'Tabela II'!U30</f>
        <v/>
      </c>
      <c r="V24" s="310" t="str">
        <f>'Tabela II'!V30</f>
        <v/>
      </c>
    </row>
    <row r="25" spans="1:22" s="311" customFormat="1" x14ac:dyDescent="0.2">
      <c r="A25" s="3">
        <f>'Tabela I'!$F$1</f>
        <v>2022</v>
      </c>
      <c r="B25" s="3">
        <f>'Tabela I'!$F$2</f>
        <v>0</v>
      </c>
      <c r="C25" s="310">
        <f>'Tabela II'!B31</f>
        <v>0</v>
      </c>
      <c r="D25" s="310">
        <f>'Tabela II'!C31</f>
        <v>0</v>
      </c>
      <c r="E25" s="310">
        <f>'Tabela II'!D31</f>
        <v>0</v>
      </c>
      <c r="F25" s="310">
        <f>'Tabela II'!E31</f>
        <v>0</v>
      </c>
      <c r="G25" s="310">
        <f>'Tabela II'!G31</f>
        <v>0</v>
      </c>
      <c r="H25" s="310">
        <f>'Tabela II'!H31</f>
        <v>0</v>
      </c>
      <c r="I25" s="310">
        <f>'Tabela II'!I31</f>
        <v>0</v>
      </c>
      <c r="J25" s="310">
        <f>'Tabela II'!J31</f>
        <v>260</v>
      </c>
      <c r="K25" s="310">
        <f>'Tabela II'!K31</f>
        <v>0</v>
      </c>
      <c r="L25" s="310">
        <f>'Tabela II'!L31</f>
        <v>0</v>
      </c>
      <c r="M25" s="310">
        <f>'Tabela II'!M31</f>
        <v>0</v>
      </c>
      <c r="N25" s="310">
        <f>'Tabela II'!N31</f>
        <v>0</v>
      </c>
      <c r="O25" s="310" t="str">
        <f>'Tabela II'!O31</f>
        <v/>
      </c>
      <c r="P25" s="310" t="str">
        <f>'Tabela II'!P31</f>
        <v/>
      </c>
      <c r="Q25" s="310">
        <f>'Tabela II'!Q31</f>
        <v>0</v>
      </c>
      <c r="R25" s="310">
        <f>'Tabela II'!R31</f>
        <v>0</v>
      </c>
      <c r="S25" s="310">
        <f>'Tabela II'!S31</f>
        <v>0</v>
      </c>
      <c r="T25" s="310">
        <f>'Tabela II'!T31</f>
        <v>0</v>
      </c>
      <c r="U25" s="310" t="str">
        <f>'Tabela II'!U31</f>
        <v/>
      </c>
      <c r="V25" s="310" t="str">
        <f>'Tabela II'!V31</f>
        <v/>
      </c>
    </row>
    <row r="26" spans="1:22" s="311" customFormat="1" x14ac:dyDescent="0.2">
      <c r="A26" s="3">
        <f>'Tabela I'!$F$1</f>
        <v>2022</v>
      </c>
      <c r="B26" s="3">
        <f>'Tabela I'!$F$2</f>
        <v>0</v>
      </c>
      <c r="C26" s="310">
        <f>'Tabela II'!B32</f>
        <v>0</v>
      </c>
      <c r="D26" s="310">
        <f>'Tabela II'!C32</f>
        <v>0</v>
      </c>
      <c r="E26" s="310">
        <f>'Tabela II'!D32</f>
        <v>0</v>
      </c>
      <c r="F26" s="310">
        <f>'Tabela II'!E32</f>
        <v>0</v>
      </c>
      <c r="G26" s="310">
        <f>'Tabela II'!G32</f>
        <v>0</v>
      </c>
      <c r="H26" s="310">
        <f>'Tabela II'!H32</f>
        <v>0</v>
      </c>
      <c r="I26" s="310">
        <f>'Tabela II'!I32</f>
        <v>0</v>
      </c>
      <c r="J26" s="310">
        <f>'Tabela II'!J32</f>
        <v>260</v>
      </c>
      <c r="K26" s="310">
        <f>'Tabela II'!K32</f>
        <v>0</v>
      </c>
      <c r="L26" s="310">
        <f>'Tabela II'!L32</f>
        <v>0</v>
      </c>
      <c r="M26" s="310">
        <f>'Tabela II'!M32</f>
        <v>0</v>
      </c>
      <c r="N26" s="310">
        <f>'Tabela II'!N32</f>
        <v>0</v>
      </c>
      <c r="O26" s="310" t="str">
        <f>'Tabela II'!O32</f>
        <v/>
      </c>
      <c r="P26" s="310" t="str">
        <f>'Tabela II'!P32</f>
        <v/>
      </c>
      <c r="Q26" s="310">
        <f>'Tabela II'!Q32</f>
        <v>0</v>
      </c>
      <c r="R26" s="310">
        <f>'Tabela II'!R32</f>
        <v>0</v>
      </c>
      <c r="S26" s="310">
        <f>'Tabela II'!S32</f>
        <v>0</v>
      </c>
      <c r="T26" s="310">
        <f>'Tabela II'!T32</f>
        <v>0</v>
      </c>
      <c r="U26" s="310" t="str">
        <f>'Tabela II'!U32</f>
        <v/>
      </c>
      <c r="V26" s="310" t="str">
        <f>'Tabela II'!V32</f>
        <v/>
      </c>
    </row>
    <row r="27" spans="1:22" s="311" customFormat="1" x14ac:dyDescent="0.2">
      <c r="A27" s="3">
        <f>'Tabela I'!$F$1</f>
        <v>2022</v>
      </c>
      <c r="B27" s="3">
        <f>'Tabela I'!$F$2</f>
        <v>0</v>
      </c>
      <c r="C27" s="310">
        <f>'Tabela II'!B33</f>
        <v>0</v>
      </c>
      <c r="D27" s="310">
        <f>'Tabela II'!C33</f>
        <v>0</v>
      </c>
      <c r="E27" s="310">
        <f>'Tabela II'!D33</f>
        <v>0</v>
      </c>
      <c r="F27" s="310">
        <f>'Tabela II'!E33</f>
        <v>0</v>
      </c>
      <c r="G27" s="310">
        <f>'Tabela II'!G33</f>
        <v>0</v>
      </c>
      <c r="H27" s="310">
        <f>'Tabela II'!H33</f>
        <v>0</v>
      </c>
      <c r="I27" s="310">
        <f>'Tabela II'!I33</f>
        <v>0</v>
      </c>
      <c r="J27" s="310">
        <f>'Tabela II'!J33</f>
        <v>260</v>
      </c>
      <c r="K27" s="310">
        <f>'Tabela II'!K33</f>
        <v>0</v>
      </c>
      <c r="L27" s="310">
        <f>'Tabela II'!L33</f>
        <v>0</v>
      </c>
      <c r="M27" s="310">
        <f>'Tabela II'!M33</f>
        <v>0</v>
      </c>
      <c r="N27" s="310">
        <f>'Tabela II'!N33</f>
        <v>0</v>
      </c>
      <c r="O27" s="310" t="str">
        <f>'Tabela II'!O33</f>
        <v/>
      </c>
      <c r="P27" s="310" t="str">
        <f>'Tabela II'!P33</f>
        <v/>
      </c>
      <c r="Q27" s="310">
        <f>'Tabela II'!Q33</f>
        <v>0</v>
      </c>
      <c r="R27" s="310">
        <f>'Tabela II'!R33</f>
        <v>0</v>
      </c>
      <c r="S27" s="310">
        <f>'Tabela II'!S33</f>
        <v>0</v>
      </c>
      <c r="T27" s="310">
        <f>'Tabela II'!T33</f>
        <v>0</v>
      </c>
      <c r="U27" s="310" t="str">
        <f>'Tabela II'!U33</f>
        <v/>
      </c>
      <c r="V27" s="310" t="str">
        <f>'Tabela II'!V33</f>
        <v/>
      </c>
    </row>
    <row r="28" spans="1:22" s="311" customFormat="1" x14ac:dyDescent="0.2">
      <c r="A28" s="3">
        <f>'Tabela I'!$F$1</f>
        <v>2022</v>
      </c>
      <c r="B28" s="3">
        <f>'Tabela I'!$F$2</f>
        <v>0</v>
      </c>
      <c r="C28" s="310">
        <f>'Tabela II'!B34</f>
        <v>0</v>
      </c>
      <c r="D28" s="310">
        <f>'Tabela II'!C34</f>
        <v>0</v>
      </c>
      <c r="E28" s="310">
        <f>'Tabela II'!D34</f>
        <v>0</v>
      </c>
      <c r="F28" s="310">
        <f>'Tabela II'!E34</f>
        <v>0</v>
      </c>
      <c r="G28" s="310">
        <f>'Tabela II'!G34</f>
        <v>0</v>
      </c>
      <c r="H28" s="310">
        <f>'Tabela II'!H34</f>
        <v>0</v>
      </c>
      <c r="I28" s="310">
        <f>'Tabela II'!I34</f>
        <v>0</v>
      </c>
      <c r="J28" s="310">
        <f>'Tabela II'!J34</f>
        <v>260</v>
      </c>
      <c r="K28" s="310">
        <f>'Tabela II'!K34</f>
        <v>0</v>
      </c>
      <c r="L28" s="310">
        <f>'Tabela II'!L34</f>
        <v>0</v>
      </c>
      <c r="M28" s="310">
        <f>'Tabela II'!M34</f>
        <v>0</v>
      </c>
      <c r="N28" s="310">
        <f>'Tabela II'!N34</f>
        <v>0</v>
      </c>
      <c r="O28" s="310" t="str">
        <f>'Tabela II'!O34</f>
        <v/>
      </c>
      <c r="P28" s="310" t="str">
        <f>'Tabela II'!P34</f>
        <v/>
      </c>
      <c r="Q28" s="310">
        <f>'Tabela II'!Q34</f>
        <v>0</v>
      </c>
      <c r="R28" s="310">
        <f>'Tabela II'!R34</f>
        <v>0</v>
      </c>
      <c r="S28" s="310">
        <f>'Tabela II'!S34</f>
        <v>0</v>
      </c>
      <c r="T28" s="310">
        <f>'Tabela II'!T34</f>
        <v>0</v>
      </c>
      <c r="U28" s="310" t="str">
        <f>'Tabela II'!U34</f>
        <v/>
      </c>
      <c r="V28" s="310" t="str">
        <f>'Tabela II'!V34</f>
        <v/>
      </c>
    </row>
    <row r="29" spans="1:22" s="311" customFormat="1" x14ac:dyDescent="0.2">
      <c r="A29" s="3">
        <f>'Tabela I'!$F$1</f>
        <v>2022</v>
      </c>
      <c r="B29" s="3">
        <f>'Tabela I'!$F$2</f>
        <v>0</v>
      </c>
      <c r="C29" s="310">
        <f>'Tabela II'!B35</f>
        <v>0</v>
      </c>
      <c r="D29" s="310">
        <f>'Tabela II'!C35</f>
        <v>0</v>
      </c>
      <c r="E29" s="310">
        <f>'Tabela II'!D35</f>
        <v>0</v>
      </c>
      <c r="F29" s="310">
        <f>'Tabela II'!E35</f>
        <v>0</v>
      </c>
      <c r="G29" s="310">
        <f>'Tabela II'!G35</f>
        <v>0</v>
      </c>
      <c r="H29" s="310">
        <f>'Tabela II'!H35</f>
        <v>0</v>
      </c>
      <c r="I29" s="310">
        <f>'Tabela II'!I35</f>
        <v>0</v>
      </c>
      <c r="J29" s="310">
        <f>'Tabela II'!J35</f>
        <v>260</v>
      </c>
      <c r="K29" s="310">
        <f>'Tabela II'!K35</f>
        <v>0</v>
      </c>
      <c r="L29" s="310">
        <f>'Tabela II'!L35</f>
        <v>0</v>
      </c>
      <c r="M29" s="310">
        <f>'Tabela II'!M35</f>
        <v>0</v>
      </c>
      <c r="N29" s="310">
        <f>'Tabela II'!N35</f>
        <v>0</v>
      </c>
      <c r="O29" s="310" t="str">
        <f>'Tabela II'!O35</f>
        <v/>
      </c>
      <c r="P29" s="310" t="str">
        <f>'Tabela II'!P35</f>
        <v/>
      </c>
      <c r="Q29" s="310">
        <f>'Tabela II'!Q35</f>
        <v>0</v>
      </c>
      <c r="R29" s="310">
        <f>'Tabela II'!R35</f>
        <v>0</v>
      </c>
      <c r="S29" s="310">
        <f>'Tabela II'!S35</f>
        <v>0</v>
      </c>
      <c r="T29" s="310">
        <f>'Tabela II'!T35</f>
        <v>0</v>
      </c>
      <c r="U29" s="310" t="str">
        <f>'Tabela II'!U35</f>
        <v/>
      </c>
      <c r="V29" s="310" t="str">
        <f>'Tabela II'!V35</f>
        <v/>
      </c>
    </row>
    <row r="30" spans="1:22" s="311" customFormat="1" x14ac:dyDescent="0.2">
      <c r="A30" s="3">
        <f>'Tabela I'!$F$1</f>
        <v>2022</v>
      </c>
      <c r="B30" s="3">
        <f>'Tabela I'!$F$2</f>
        <v>0</v>
      </c>
      <c r="C30" s="310">
        <f>'Tabela II'!B36</f>
        <v>0</v>
      </c>
      <c r="D30" s="310">
        <f>'Tabela II'!C36</f>
        <v>0</v>
      </c>
      <c r="E30" s="310">
        <f>'Tabela II'!D36</f>
        <v>0</v>
      </c>
      <c r="F30" s="310">
        <f>'Tabela II'!E36</f>
        <v>0</v>
      </c>
      <c r="G30" s="310">
        <f>'Tabela II'!G36</f>
        <v>0</v>
      </c>
      <c r="H30" s="310">
        <f>'Tabela II'!H36</f>
        <v>0</v>
      </c>
      <c r="I30" s="310">
        <f>'Tabela II'!I36</f>
        <v>0</v>
      </c>
      <c r="J30" s="310">
        <f>'Tabela II'!J36</f>
        <v>260</v>
      </c>
      <c r="K30" s="310">
        <f>'Tabela II'!K36</f>
        <v>0</v>
      </c>
      <c r="L30" s="310">
        <f>'Tabela II'!L36</f>
        <v>0</v>
      </c>
      <c r="M30" s="310">
        <f>'Tabela II'!M36</f>
        <v>0</v>
      </c>
      <c r="N30" s="310">
        <f>'Tabela II'!N36</f>
        <v>0</v>
      </c>
      <c r="O30" s="310" t="str">
        <f>'Tabela II'!O36</f>
        <v/>
      </c>
      <c r="P30" s="310" t="str">
        <f>'Tabela II'!P36</f>
        <v/>
      </c>
      <c r="Q30" s="310">
        <f>'Tabela II'!Q36</f>
        <v>0</v>
      </c>
      <c r="R30" s="310">
        <f>'Tabela II'!R36</f>
        <v>0</v>
      </c>
      <c r="S30" s="310">
        <f>'Tabela II'!S36</f>
        <v>0</v>
      </c>
      <c r="T30" s="310">
        <f>'Tabela II'!T36</f>
        <v>0</v>
      </c>
      <c r="U30" s="310" t="str">
        <f>'Tabela II'!U36</f>
        <v/>
      </c>
      <c r="V30" s="310" t="str">
        <f>'Tabela II'!V36</f>
        <v/>
      </c>
    </row>
    <row r="31" spans="1:22" s="311" customFormat="1" x14ac:dyDescent="0.2">
      <c r="A31" s="3">
        <f>'Tabela I'!$F$1</f>
        <v>2022</v>
      </c>
      <c r="B31" s="3">
        <f>'Tabela I'!$F$2</f>
        <v>0</v>
      </c>
      <c r="C31" s="310">
        <f>'Tabela II'!B37</f>
        <v>0</v>
      </c>
      <c r="D31" s="310">
        <f>'Tabela II'!C37</f>
        <v>0</v>
      </c>
      <c r="E31" s="310">
        <f>'Tabela II'!D37</f>
        <v>0</v>
      </c>
      <c r="F31" s="310">
        <f>'Tabela II'!E37</f>
        <v>0</v>
      </c>
      <c r="G31" s="310">
        <f>'Tabela II'!G37</f>
        <v>0</v>
      </c>
      <c r="H31" s="310">
        <f>'Tabela II'!H37</f>
        <v>0</v>
      </c>
      <c r="I31" s="310">
        <f>'Tabela II'!I37</f>
        <v>0</v>
      </c>
      <c r="J31" s="310">
        <f>'Tabela II'!J37</f>
        <v>260</v>
      </c>
      <c r="K31" s="310">
        <f>'Tabela II'!K37</f>
        <v>0</v>
      </c>
      <c r="L31" s="310">
        <f>'Tabela II'!L37</f>
        <v>0</v>
      </c>
      <c r="M31" s="310">
        <f>'Tabela II'!M37</f>
        <v>0</v>
      </c>
      <c r="N31" s="310">
        <f>'Tabela II'!N37</f>
        <v>0</v>
      </c>
      <c r="O31" s="310" t="str">
        <f>'Tabela II'!O37</f>
        <v/>
      </c>
      <c r="P31" s="310" t="str">
        <f>'Tabela II'!P37</f>
        <v/>
      </c>
      <c r="Q31" s="310">
        <f>'Tabela II'!Q37</f>
        <v>0</v>
      </c>
      <c r="R31" s="310">
        <f>'Tabela II'!R37</f>
        <v>0</v>
      </c>
      <c r="S31" s="310">
        <f>'Tabela II'!S37</f>
        <v>0</v>
      </c>
      <c r="T31" s="310">
        <f>'Tabela II'!T37</f>
        <v>0</v>
      </c>
      <c r="U31" s="310" t="str">
        <f>'Tabela II'!U37</f>
        <v/>
      </c>
      <c r="V31" s="310" t="str">
        <f>'Tabela II'!V37</f>
        <v/>
      </c>
    </row>
    <row r="32" spans="1:22" s="311" customFormat="1" x14ac:dyDescent="0.2">
      <c r="A32" s="3">
        <f>'Tabela I'!$F$1</f>
        <v>2022</v>
      </c>
      <c r="B32" s="3">
        <f>'Tabela I'!$F$2</f>
        <v>0</v>
      </c>
      <c r="C32" s="310">
        <f>'Tabela II'!B38</f>
        <v>0</v>
      </c>
      <c r="D32" s="310">
        <f>'Tabela II'!C38</f>
        <v>0</v>
      </c>
      <c r="E32" s="310">
        <f>'Tabela II'!D38</f>
        <v>0</v>
      </c>
      <c r="F32" s="310">
        <f>'Tabela II'!E38</f>
        <v>0</v>
      </c>
      <c r="G32" s="310">
        <f>'Tabela II'!G38</f>
        <v>0</v>
      </c>
      <c r="H32" s="310">
        <f>'Tabela II'!H38</f>
        <v>0</v>
      </c>
      <c r="I32" s="310">
        <f>'Tabela II'!I38</f>
        <v>0</v>
      </c>
      <c r="J32" s="310">
        <f>'Tabela II'!J38</f>
        <v>260</v>
      </c>
      <c r="K32" s="310">
        <f>'Tabela II'!K38</f>
        <v>0</v>
      </c>
      <c r="L32" s="310">
        <f>'Tabela II'!L38</f>
        <v>0</v>
      </c>
      <c r="M32" s="310">
        <f>'Tabela II'!M38</f>
        <v>0</v>
      </c>
      <c r="N32" s="310">
        <f>'Tabela II'!N38</f>
        <v>0</v>
      </c>
      <c r="O32" s="310" t="str">
        <f>'Tabela II'!O38</f>
        <v/>
      </c>
      <c r="P32" s="310" t="str">
        <f>'Tabela II'!P38</f>
        <v/>
      </c>
      <c r="Q32" s="310">
        <f>'Tabela II'!Q38</f>
        <v>0</v>
      </c>
      <c r="R32" s="310">
        <f>'Tabela II'!R38</f>
        <v>0</v>
      </c>
      <c r="S32" s="310">
        <f>'Tabela II'!S38</f>
        <v>0</v>
      </c>
      <c r="T32" s="310">
        <f>'Tabela II'!T38</f>
        <v>0</v>
      </c>
      <c r="U32" s="310" t="str">
        <f>'Tabela II'!U38</f>
        <v/>
      </c>
      <c r="V32" s="310" t="str">
        <f>'Tabela II'!V38</f>
        <v/>
      </c>
    </row>
    <row r="33" spans="1:22" s="311" customFormat="1" x14ac:dyDescent="0.2">
      <c r="A33" s="3">
        <f>'Tabela I'!$F$1</f>
        <v>2022</v>
      </c>
      <c r="B33" s="3">
        <f>'Tabela I'!$F$2</f>
        <v>0</v>
      </c>
      <c r="C33" s="310">
        <f>'Tabela II'!B39</f>
        <v>0</v>
      </c>
      <c r="D33" s="310">
        <f>'Tabela II'!C39</f>
        <v>0</v>
      </c>
      <c r="E33" s="310">
        <f>'Tabela II'!D39</f>
        <v>0</v>
      </c>
      <c r="F33" s="310">
        <f>'Tabela II'!E39</f>
        <v>0</v>
      </c>
      <c r="G33" s="310">
        <f>'Tabela II'!G39</f>
        <v>0</v>
      </c>
      <c r="H33" s="310">
        <f>'Tabela II'!H39</f>
        <v>0</v>
      </c>
      <c r="I33" s="310">
        <f>'Tabela II'!I39</f>
        <v>0</v>
      </c>
      <c r="J33" s="310">
        <f>'Tabela II'!J39</f>
        <v>260</v>
      </c>
      <c r="K33" s="310">
        <f>'Tabela II'!K39</f>
        <v>0</v>
      </c>
      <c r="L33" s="310">
        <f>'Tabela II'!L39</f>
        <v>0</v>
      </c>
      <c r="M33" s="310">
        <f>'Tabela II'!M39</f>
        <v>0</v>
      </c>
      <c r="N33" s="310">
        <f>'Tabela II'!N39</f>
        <v>0</v>
      </c>
      <c r="O33" s="310" t="str">
        <f>'Tabela II'!O39</f>
        <v/>
      </c>
      <c r="P33" s="310" t="str">
        <f>'Tabela II'!P39</f>
        <v/>
      </c>
      <c r="Q33" s="310">
        <f>'Tabela II'!Q39</f>
        <v>0</v>
      </c>
      <c r="R33" s="310">
        <f>'Tabela II'!R39</f>
        <v>0</v>
      </c>
      <c r="S33" s="310">
        <f>'Tabela II'!S39</f>
        <v>0</v>
      </c>
      <c r="T33" s="310">
        <f>'Tabela II'!T39</f>
        <v>0</v>
      </c>
      <c r="U33" s="310" t="str">
        <f>'Tabela II'!U39</f>
        <v/>
      </c>
      <c r="V33" s="310" t="str">
        <f>'Tabela II'!V39</f>
        <v/>
      </c>
    </row>
    <row r="34" spans="1:22" s="311" customFormat="1" x14ac:dyDescent="0.2">
      <c r="A34" s="3">
        <f>'Tabela I'!$F$1</f>
        <v>2022</v>
      </c>
      <c r="B34" s="3">
        <f>'Tabela I'!$F$2</f>
        <v>0</v>
      </c>
      <c r="C34" s="310">
        <f>'Tabela II'!B40</f>
        <v>0</v>
      </c>
      <c r="D34" s="310">
        <f>'Tabela II'!C40</f>
        <v>0</v>
      </c>
      <c r="E34" s="310">
        <f>'Tabela II'!D40</f>
        <v>0</v>
      </c>
      <c r="F34" s="310">
        <f>'Tabela II'!E40</f>
        <v>0</v>
      </c>
      <c r="G34" s="310">
        <f>'Tabela II'!G40</f>
        <v>0</v>
      </c>
      <c r="H34" s="310">
        <f>'Tabela II'!H40</f>
        <v>0</v>
      </c>
      <c r="I34" s="310">
        <f>'Tabela II'!I40</f>
        <v>0</v>
      </c>
      <c r="J34" s="310">
        <f>'Tabela II'!J40</f>
        <v>260</v>
      </c>
      <c r="K34" s="310">
        <f>'Tabela II'!K40</f>
        <v>0</v>
      </c>
      <c r="L34" s="310">
        <f>'Tabela II'!L40</f>
        <v>0</v>
      </c>
      <c r="M34" s="310">
        <f>'Tabela II'!M40</f>
        <v>0</v>
      </c>
      <c r="N34" s="310">
        <f>'Tabela II'!N40</f>
        <v>0</v>
      </c>
      <c r="O34" s="310" t="str">
        <f>'Tabela II'!O40</f>
        <v/>
      </c>
      <c r="P34" s="310" t="str">
        <f>'Tabela II'!P40</f>
        <v/>
      </c>
      <c r="Q34" s="310">
        <f>'Tabela II'!Q40</f>
        <v>0</v>
      </c>
      <c r="R34" s="310">
        <f>'Tabela II'!R40</f>
        <v>0</v>
      </c>
      <c r="S34" s="310">
        <f>'Tabela II'!S40</f>
        <v>0</v>
      </c>
      <c r="T34" s="310">
        <f>'Tabela II'!T40</f>
        <v>0</v>
      </c>
      <c r="U34" s="310" t="str">
        <f>'Tabela II'!U40</f>
        <v/>
      </c>
      <c r="V34" s="310" t="str">
        <f>'Tabela II'!V40</f>
        <v/>
      </c>
    </row>
    <row r="35" spans="1:22" s="311" customFormat="1" x14ac:dyDescent="0.2">
      <c r="A35" s="3">
        <f>'Tabela I'!$F$1</f>
        <v>2022</v>
      </c>
      <c r="B35" s="3">
        <f>'Tabela I'!$F$2</f>
        <v>0</v>
      </c>
      <c r="C35" s="310">
        <f>'Tabela II'!B41</f>
        <v>0</v>
      </c>
      <c r="D35" s="310">
        <f>'Tabela II'!C41</f>
        <v>0</v>
      </c>
      <c r="E35" s="310">
        <f>'Tabela II'!D41</f>
        <v>0</v>
      </c>
      <c r="F35" s="310">
        <f>'Tabela II'!E41</f>
        <v>0</v>
      </c>
      <c r="G35" s="310">
        <f>'Tabela II'!G41</f>
        <v>0</v>
      </c>
      <c r="H35" s="310">
        <f>'Tabela II'!H41</f>
        <v>0</v>
      </c>
      <c r="I35" s="310">
        <f>'Tabela II'!I41</f>
        <v>0</v>
      </c>
      <c r="J35" s="310">
        <f>'Tabela II'!J41</f>
        <v>260</v>
      </c>
      <c r="K35" s="310">
        <f>'Tabela II'!K41</f>
        <v>0</v>
      </c>
      <c r="L35" s="310">
        <f>'Tabela II'!L41</f>
        <v>0</v>
      </c>
      <c r="M35" s="310">
        <f>'Tabela II'!M41</f>
        <v>0</v>
      </c>
      <c r="N35" s="310">
        <f>'Tabela II'!N41</f>
        <v>0</v>
      </c>
      <c r="O35" s="310" t="str">
        <f>'Tabela II'!O41</f>
        <v/>
      </c>
      <c r="P35" s="310" t="str">
        <f>'Tabela II'!P41</f>
        <v/>
      </c>
      <c r="Q35" s="310">
        <f>'Tabela II'!Q41</f>
        <v>0</v>
      </c>
      <c r="R35" s="310">
        <f>'Tabela II'!R41</f>
        <v>0</v>
      </c>
      <c r="S35" s="310">
        <f>'Tabela II'!S41</f>
        <v>0</v>
      </c>
      <c r="T35" s="310">
        <f>'Tabela II'!T41</f>
        <v>0</v>
      </c>
      <c r="U35" s="310" t="str">
        <f>'Tabela II'!U41</f>
        <v/>
      </c>
      <c r="V35" s="310" t="str">
        <f>'Tabela II'!V41</f>
        <v/>
      </c>
    </row>
    <row r="36" spans="1:22" s="311" customFormat="1" x14ac:dyDescent="0.2">
      <c r="A36" s="3">
        <f>'Tabela I'!$F$1</f>
        <v>2022</v>
      </c>
      <c r="B36" s="3">
        <f>'Tabela I'!$F$2</f>
        <v>0</v>
      </c>
      <c r="C36" s="310">
        <f>'Tabela II'!B42</f>
        <v>0</v>
      </c>
      <c r="D36" s="310">
        <f>'Tabela II'!C42</f>
        <v>0</v>
      </c>
      <c r="E36" s="310">
        <f>'Tabela II'!D42</f>
        <v>0</v>
      </c>
      <c r="F36" s="310">
        <f>'Tabela II'!E42</f>
        <v>0</v>
      </c>
      <c r="G36" s="310">
        <f>'Tabela II'!G42</f>
        <v>0</v>
      </c>
      <c r="H36" s="310">
        <f>'Tabela II'!H42</f>
        <v>0</v>
      </c>
      <c r="I36" s="310">
        <f>'Tabela II'!I42</f>
        <v>0</v>
      </c>
      <c r="J36" s="310">
        <f>'Tabela II'!J42</f>
        <v>260</v>
      </c>
      <c r="K36" s="310">
        <f>'Tabela II'!K42</f>
        <v>0</v>
      </c>
      <c r="L36" s="310">
        <f>'Tabela II'!L42</f>
        <v>0</v>
      </c>
      <c r="M36" s="310">
        <f>'Tabela II'!M42</f>
        <v>0</v>
      </c>
      <c r="N36" s="310">
        <f>'Tabela II'!N42</f>
        <v>0</v>
      </c>
      <c r="O36" s="310" t="str">
        <f>'Tabela II'!O42</f>
        <v/>
      </c>
      <c r="P36" s="310" t="str">
        <f>'Tabela II'!P42</f>
        <v/>
      </c>
      <c r="Q36" s="310">
        <f>'Tabela II'!Q42</f>
        <v>0</v>
      </c>
      <c r="R36" s="310">
        <f>'Tabela II'!R42</f>
        <v>0</v>
      </c>
      <c r="S36" s="310">
        <f>'Tabela II'!S42</f>
        <v>0</v>
      </c>
      <c r="T36" s="310">
        <f>'Tabela II'!T42</f>
        <v>0</v>
      </c>
      <c r="U36" s="310" t="str">
        <f>'Tabela II'!U42</f>
        <v/>
      </c>
      <c r="V36" s="310" t="str">
        <f>'Tabela II'!V42</f>
        <v/>
      </c>
    </row>
    <row r="37" spans="1:22" s="311" customFormat="1" x14ac:dyDescent="0.2">
      <c r="A37" s="3">
        <f>'Tabela I'!$F$1</f>
        <v>2022</v>
      </c>
      <c r="B37" s="3">
        <f>'Tabela I'!$F$2</f>
        <v>0</v>
      </c>
      <c r="C37" s="310">
        <f>'Tabela II'!B43</f>
        <v>0</v>
      </c>
      <c r="D37" s="310">
        <f>'Tabela II'!C43</f>
        <v>0</v>
      </c>
      <c r="E37" s="310">
        <f>'Tabela II'!D43</f>
        <v>0</v>
      </c>
      <c r="F37" s="310">
        <f>'Tabela II'!E43</f>
        <v>0</v>
      </c>
      <c r="G37" s="310">
        <f>'Tabela II'!G43</f>
        <v>0</v>
      </c>
      <c r="H37" s="310">
        <f>'Tabela II'!H43</f>
        <v>0</v>
      </c>
      <c r="I37" s="310">
        <f>'Tabela II'!I43</f>
        <v>0</v>
      </c>
      <c r="J37" s="310">
        <f>'Tabela II'!J43</f>
        <v>260</v>
      </c>
      <c r="K37" s="310">
        <f>'Tabela II'!K43</f>
        <v>0</v>
      </c>
      <c r="L37" s="310">
        <f>'Tabela II'!L43</f>
        <v>0</v>
      </c>
      <c r="M37" s="310">
        <f>'Tabela II'!M43</f>
        <v>0</v>
      </c>
      <c r="N37" s="310">
        <f>'Tabela II'!N43</f>
        <v>0</v>
      </c>
      <c r="O37" s="310" t="str">
        <f>'Tabela II'!O43</f>
        <v/>
      </c>
      <c r="P37" s="310" t="str">
        <f>'Tabela II'!P43</f>
        <v/>
      </c>
      <c r="Q37" s="310">
        <f>'Tabela II'!Q43</f>
        <v>0</v>
      </c>
      <c r="R37" s="310">
        <f>'Tabela II'!R43</f>
        <v>0</v>
      </c>
      <c r="S37" s="310">
        <f>'Tabela II'!S43</f>
        <v>0</v>
      </c>
      <c r="T37" s="310">
        <f>'Tabela II'!T43</f>
        <v>0</v>
      </c>
      <c r="U37" s="310" t="str">
        <f>'Tabela II'!U43</f>
        <v/>
      </c>
      <c r="V37" s="310" t="str">
        <f>'Tabela II'!V43</f>
        <v/>
      </c>
    </row>
    <row r="38" spans="1:22" s="311" customFormat="1" x14ac:dyDescent="0.2">
      <c r="A38" s="3">
        <f>'Tabela I'!$F$1</f>
        <v>2022</v>
      </c>
      <c r="B38" s="3">
        <f>'Tabela I'!$F$2</f>
        <v>0</v>
      </c>
      <c r="C38" s="310">
        <f>'Tabela II'!B44</f>
        <v>0</v>
      </c>
      <c r="D38" s="310">
        <f>'Tabela II'!C44</f>
        <v>0</v>
      </c>
      <c r="E38" s="310">
        <f>'Tabela II'!D44</f>
        <v>0</v>
      </c>
      <c r="F38" s="310">
        <f>'Tabela II'!E44</f>
        <v>0</v>
      </c>
      <c r="G38" s="310">
        <f>'Tabela II'!G44</f>
        <v>0</v>
      </c>
      <c r="H38" s="310">
        <f>'Tabela II'!H44</f>
        <v>0</v>
      </c>
      <c r="I38" s="310">
        <f>'Tabela II'!I44</f>
        <v>0</v>
      </c>
      <c r="J38" s="310">
        <f>'Tabela II'!J44</f>
        <v>260</v>
      </c>
      <c r="K38" s="310">
        <f>'Tabela II'!K44</f>
        <v>0</v>
      </c>
      <c r="L38" s="310">
        <f>'Tabela II'!L44</f>
        <v>0</v>
      </c>
      <c r="M38" s="310">
        <f>'Tabela II'!M44</f>
        <v>0</v>
      </c>
      <c r="N38" s="310">
        <f>'Tabela II'!N44</f>
        <v>0</v>
      </c>
      <c r="O38" s="310" t="str">
        <f>'Tabela II'!O44</f>
        <v/>
      </c>
      <c r="P38" s="310" t="str">
        <f>'Tabela II'!P44</f>
        <v/>
      </c>
      <c r="Q38" s="310">
        <f>'Tabela II'!Q44</f>
        <v>0</v>
      </c>
      <c r="R38" s="310">
        <f>'Tabela II'!R44</f>
        <v>0</v>
      </c>
      <c r="S38" s="310">
        <f>'Tabela II'!S44</f>
        <v>0</v>
      </c>
      <c r="T38" s="310">
        <f>'Tabela II'!T44</f>
        <v>0</v>
      </c>
      <c r="U38" s="310" t="str">
        <f>'Tabela II'!U44</f>
        <v/>
      </c>
      <c r="V38" s="310" t="str">
        <f>'Tabela II'!V44</f>
        <v/>
      </c>
    </row>
    <row r="39" spans="1:22" s="311" customFormat="1" x14ac:dyDescent="0.2">
      <c r="A39" s="3">
        <f>'Tabela I'!$F$1</f>
        <v>2022</v>
      </c>
      <c r="B39" s="3">
        <f>'Tabela I'!$F$2</f>
        <v>0</v>
      </c>
      <c r="C39" s="310">
        <f>'Tabela II'!B45</f>
        <v>0</v>
      </c>
      <c r="D39" s="310">
        <f>'Tabela II'!C45</f>
        <v>0</v>
      </c>
      <c r="E39" s="310">
        <f>'Tabela II'!D45</f>
        <v>0</v>
      </c>
      <c r="F39" s="310">
        <f>'Tabela II'!E45</f>
        <v>0</v>
      </c>
      <c r="G39" s="310">
        <f>'Tabela II'!G45</f>
        <v>0</v>
      </c>
      <c r="H39" s="310">
        <f>'Tabela II'!H45</f>
        <v>0</v>
      </c>
      <c r="I39" s="310">
        <f>'Tabela II'!I45</f>
        <v>0</v>
      </c>
      <c r="J39" s="310">
        <f>'Tabela II'!J45</f>
        <v>260</v>
      </c>
      <c r="K39" s="310">
        <f>'Tabela II'!K45</f>
        <v>0</v>
      </c>
      <c r="L39" s="310">
        <f>'Tabela II'!L45</f>
        <v>0</v>
      </c>
      <c r="M39" s="310">
        <f>'Tabela II'!M45</f>
        <v>0</v>
      </c>
      <c r="N39" s="310">
        <f>'Tabela II'!N45</f>
        <v>0</v>
      </c>
      <c r="O39" s="310" t="str">
        <f>'Tabela II'!O45</f>
        <v/>
      </c>
      <c r="P39" s="310" t="str">
        <f>'Tabela II'!P45</f>
        <v/>
      </c>
      <c r="Q39" s="310">
        <f>'Tabela II'!Q45</f>
        <v>0</v>
      </c>
      <c r="R39" s="310">
        <f>'Tabela II'!R45</f>
        <v>0</v>
      </c>
      <c r="S39" s="310">
        <f>'Tabela II'!S45</f>
        <v>0</v>
      </c>
      <c r="T39" s="310">
        <f>'Tabela II'!T45</f>
        <v>0</v>
      </c>
      <c r="U39" s="310" t="str">
        <f>'Tabela II'!U45</f>
        <v/>
      </c>
      <c r="V39" s="310" t="str">
        <f>'Tabela II'!V45</f>
        <v/>
      </c>
    </row>
    <row r="40" spans="1:22" s="311" customFormat="1" x14ac:dyDescent="0.2">
      <c r="A40" s="3">
        <f>'Tabela I'!$F$1</f>
        <v>2022</v>
      </c>
      <c r="B40" s="3">
        <f>'Tabela I'!$F$2</f>
        <v>0</v>
      </c>
      <c r="C40" s="310">
        <f>'Tabela II'!B46</f>
        <v>0</v>
      </c>
      <c r="D40" s="310">
        <f>'Tabela II'!C46</f>
        <v>0</v>
      </c>
      <c r="E40" s="310">
        <f>'Tabela II'!D46</f>
        <v>0</v>
      </c>
      <c r="F40" s="310">
        <f>'Tabela II'!E46</f>
        <v>0</v>
      </c>
      <c r="G40" s="310">
        <f>'Tabela II'!G46</f>
        <v>0</v>
      </c>
      <c r="H40" s="310">
        <f>'Tabela II'!H46</f>
        <v>0</v>
      </c>
      <c r="I40" s="310">
        <f>'Tabela II'!I46</f>
        <v>0</v>
      </c>
      <c r="J40" s="310">
        <f>'Tabela II'!J46</f>
        <v>260</v>
      </c>
      <c r="K40" s="310">
        <f>'Tabela II'!K46</f>
        <v>0</v>
      </c>
      <c r="L40" s="310">
        <f>'Tabela II'!L46</f>
        <v>0</v>
      </c>
      <c r="M40" s="310">
        <f>'Tabela II'!M46</f>
        <v>0</v>
      </c>
      <c r="N40" s="310">
        <f>'Tabela II'!N46</f>
        <v>0</v>
      </c>
      <c r="O40" s="310" t="str">
        <f>'Tabela II'!O46</f>
        <v/>
      </c>
      <c r="P40" s="310" t="str">
        <f>'Tabela II'!P46</f>
        <v/>
      </c>
      <c r="Q40" s="310">
        <f>'Tabela II'!Q46</f>
        <v>0</v>
      </c>
      <c r="R40" s="310">
        <f>'Tabela II'!R46</f>
        <v>0</v>
      </c>
      <c r="S40" s="310">
        <f>'Tabela II'!S46</f>
        <v>0</v>
      </c>
      <c r="T40" s="310">
        <f>'Tabela II'!T46</f>
        <v>0</v>
      </c>
      <c r="U40" s="310" t="str">
        <f>'Tabela II'!U46</f>
        <v/>
      </c>
      <c r="V40" s="310" t="str">
        <f>'Tabela II'!V46</f>
        <v/>
      </c>
    </row>
    <row r="41" spans="1:22" s="311" customFormat="1" x14ac:dyDescent="0.2">
      <c r="A41" s="3">
        <f>'Tabela I'!$F$1</f>
        <v>2022</v>
      </c>
      <c r="B41" s="3">
        <f>'Tabela I'!$F$2</f>
        <v>0</v>
      </c>
      <c r="C41" s="310">
        <f>'Tabela II'!B47</f>
        <v>0</v>
      </c>
      <c r="D41" s="310">
        <f>'Tabela II'!C47</f>
        <v>0</v>
      </c>
      <c r="E41" s="310">
        <f>'Tabela II'!D47</f>
        <v>0</v>
      </c>
      <c r="F41" s="310">
        <f>'Tabela II'!E47</f>
        <v>0</v>
      </c>
      <c r="G41" s="310">
        <f>'Tabela II'!G47</f>
        <v>0</v>
      </c>
      <c r="H41" s="310">
        <f>'Tabela II'!H47</f>
        <v>0</v>
      </c>
      <c r="I41" s="310">
        <f>'Tabela II'!I47</f>
        <v>0</v>
      </c>
      <c r="J41" s="310">
        <f>'Tabela II'!J47</f>
        <v>260</v>
      </c>
      <c r="K41" s="310">
        <f>'Tabela II'!K47</f>
        <v>0</v>
      </c>
      <c r="L41" s="310">
        <f>'Tabela II'!L47</f>
        <v>0</v>
      </c>
      <c r="M41" s="310">
        <f>'Tabela II'!M47</f>
        <v>0</v>
      </c>
      <c r="N41" s="310">
        <f>'Tabela II'!N47</f>
        <v>0</v>
      </c>
      <c r="O41" s="310" t="str">
        <f>'Tabela II'!O47</f>
        <v/>
      </c>
      <c r="P41" s="310" t="str">
        <f>'Tabela II'!P47</f>
        <v/>
      </c>
      <c r="Q41" s="310">
        <f>'Tabela II'!Q47</f>
        <v>0</v>
      </c>
      <c r="R41" s="310">
        <f>'Tabela II'!R47</f>
        <v>0</v>
      </c>
      <c r="S41" s="310">
        <f>'Tabela II'!S47</f>
        <v>0</v>
      </c>
      <c r="T41" s="310">
        <f>'Tabela II'!T47</f>
        <v>0</v>
      </c>
      <c r="U41" s="310" t="str">
        <f>'Tabela II'!U47</f>
        <v/>
      </c>
      <c r="V41" s="310" t="str">
        <f>'Tabela II'!V47</f>
        <v/>
      </c>
    </row>
    <row r="42" spans="1:22" s="311" customFormat="1" x14ac:dyDescent="0.2">
      <c r="A42" s="3">
        <f>'Tabela I'!$F$1</f>
        <v>2022</v>
      </c>
      <c r="B42" s="3">
        <f>'Tabela I'!$F$2</f>
        <v>0</v>
      </c>
      <c r="C42" s="310">
        <f>'Tabela II'!B48</f>
        <v>0</v>
      </c>
      <c r="D42" s="310">
        <f>'Tabela II'!C48</f>
        <v>0</v>
      </c>
      <c r="E42" s="310">
        <f>'Tabela II'!D48</f>
        <v>0</v>
      </c>
      <c r="F42" s="310">
        <f>'Tabela II'!E48</f>
        <v>0</v>
      </c>
      <c r="G42" s="310">
        <f>'Tabela II'!G48</f>
        <v>0</v>
      </c>
      <c r="H42" s="310">
        <f>'Tabela II'!H48</f>
        <v>0</v>
      </c>
      <c r="I42" s="310">
        <f>'Tabela II'!I48</f>
        <v>0</v>
      </c>
      <c r="J42" s="310">
        <f>'Tabela II'!J48</f>
        <v>260</v>
      </c>
      <c r="K42" s="310">
        <f>'Tabela II'!K48</f>
        <v>0</v>
      </c>
      <c r="L42" s="310">
        <f>'Tabela II'!L48</f>
        <v>0</v>
      </c>
      <c r="M42" s="310">
        <f>'Tabela II'!M48</f>
        <v>0</v>
      </c>
      <c r="N42" s="310">
        <f>'Tabela II'!N48</f>
        <v>0</v>
      </c>
      <c r="O42" s="310" t="str">
        <f>'Tabela II'!O48</f>
        <v/>
      </c>
      <c r="P42" s="310" t="str">
        <f>'Tabela II'!P48</f>
        <v/>
      </c>
      <c r="Q42" s="310">
        <f>'Tabela II'!Q48</f>
        <v>0</v>
      </c>
      <c r="R42" s="310">
        <f>'Tabela II'!R48</f>
        <v>0</v>
      </c>
      <c r="S42" s="310">
        <f>'Tabela II'!S48</f>
        <v>0</v>
      </c>
      <c r="T42" s="310">
        <f>'Tabela II'!T48</f>
        <v>0</v>
      </c>
      <c r="U42" s="310" t="str">
        <f>'Tabela II'!U48</f>
        <v/>
      </c>
      <c r="V42" s="310" t="str">
        <f>'Tabela II'!V48</f>
        <v/>
      </c>
    </row>
    <row r="43" spans="1:22" s="311" customFormat="1" x14ac:dyDescent="0.2">
      <c r="A43" s="3">
        <f>'Tabela I'!$F$1</f>
        <v>2022</v>
      </c>
      <c r="B43" s="3">
        <f>'Tabela I'!$F$2</f>
        <v>0</v>
      </c>
      <c r="C43" s="310">
        <f>'Tabela II'!B49</f>
        <v>0</v>
      </c>
      <c r="D43" s="310">
        <f>'Tabela II'!C49</f>
        <v>0</v>
      </c>
      <c r="E43" s="310">
        <f>'Tabela II'!D49</f>
        <v>0</v>
      </c>
      <c r="F43" s="310">
        <f>'Tabela II'!E49</f>
        <v>0</v>
      </c>
      <c r="G43" s="310">
        <f>'Tabela II'!G49</f>
        <v>0</v>
      </c>
      <c r="H43" s="310">
        <f>'Tabela II'!H49</f>
        <v>0</v>
      </c>
      <c r="I43" s="310">
        <f>'Tabela II'!I49</f>
        <v>0</v>
      </c>
      <c r="J43" s="310">
        <f>'Tabela II'!J49</f>
        <v>260</v>
      </c>
      <c r="K43" s="310">
        <f>'Tabela II'!K49</f>
        <v>0</v>
      </c>
      <c r="L43" s="310">
        <f>'Tabela II'!L49</f>
        <v>0</v>
      </c>
      <c r="M43" s="310">
        <f>'Tabela II'!M49</f>
        <v>0</v>
      </c>
      <c r="N43" s="310">
        <f>'Tabela II'!N49</f>
        <v>0</v>
      </c>
      <c r="O43" s="310" t="str">
        <f>'Tabela II'!O49</f>
        <v/>
      </c>
      <c r="P43" s="310" t="str">
        <f>'Tabela II'!P49</f>
        <v/>
      </c>
      <c r="Q43" s="310">
        <f>'Tabela II'!Q49</f>
        <v>0</v>
      </c>
      <c r="R43" s="310">
        <f>'Tabela II'!R49</f>
        <v>0</v>
      </c>
      <c r="S43" s="310">
        <f>'Tabela II'!S49</f>
        <v>0</v>
      </c>
      <c r="T43" s="310">
        <f>'Tabela II'!T49</f>
        <v>0</v>
      </c>
      <c r="U43" s="310" t="str">
        <f>'Tabela II'!U49</f>
        <v/>
      </c>
      <c r="V43" s="310" t="str">
        <f>'Tabela II'!V49</f>
        <v/>
      </c>
    </row>
    <row r="44" spans="1:22" s="311" customFormat="1" x14ac:dyDescent="0.2">
      <c r="A44" s="3">
        <f>'Tabela I'!$F$1</f>
        <v>2022</v>
      </c>
      <c r="B44" s="3">
        <f>'Tabela I'!$F$2</f>
        <v>0</v>
      </c>
      <c r="C44" s="310">
        <f>'Tabela II'!B50</f>
        <v>0</v>
      </c>
      <c r="D44" s="310">
        <f>'Tabela II'!C50</f>
        <v>0</v>
      </c>
      <c r="E44" s="310">
        <f>'Tabela II'!D50</f>
        <v>0</v>
      </c>
      <c r="F44" s="310">
        <f>'Tabela II'!E50</f>
        <v>0</v>
      </c>
      <c r="G44" s="310">
        <f>'Tabela II'!G50</f>
        <v>0</v>
      </c>
      <c r="H44" s="310">
        <f>'Tabela II'!H50</f>
        <v>0</v>
      </c>
      <c r="I44" s="310">
        <f>'Tabela II'!I50</f>
        <v>0</v>
      </c>
      <c r="J44" s="310">
        <f>'Tabela II'!J50</f>
        <v>260</v>
      </c>
      <c r="K44" s="310">
        <f>'Tabela II'!K50</f>
        <v>0</v>
      </c>
      <c r="L44" s="310">
        <f>'Tabela II'!L50</f>
        <v>0</v>
      </c>
      <c r="M44" s="310">
        <f>'Tabela II'!M50</f>
        <v>0</v>
      </c>
      <c r="N44" s="310">
        <f>'Tabela II'!N50</f>
        <v>0</v>
      </c>
      <c r="O44" s="310" t="str">
        <f>'Tabela II'!O50</f>
        <v/>
      </c>
      <c r="P44" s="310" t="str">
        <f>'Tabela II'!P50</f>
        <v/>
      </c>
      <c r="Q44" s="310">
        <f>'Tabela II'!Q50</f>
        <v>0</v>
      </c>
      <c r="R44" s="310">
        <f>'Tabela II'!R50</f>
        <v>0</v>
      </c>
      <c r="S44" s="310">
        <f>'Tabela II'!S50</f>
        <v>0</v>
      </c>
      <c r="T44" s="310">
        <f>'Tabela II'!T50</f>
        <v>0</v>
      </c>
      <c r="U44" s="310" t="str">
        <f>'Tabela II'!U50</f>
        <v/>
      </c>
      <c r="V44" s="310" t="str">
        <f>'Tabela II'!V50</f>
        <v/>
      </c>
    </row>
    <row r="45" spans="1:22" s="311" customFormat="1" x14ac:dyDescent="0.2">
      <c r="A45" s="3">
        <f>'Tabela I'!$F$1</f>
        <v>2022</v>
      </c>
      <c r="B45" s="3">
        <f>'Tabela I'!$F$2</f>
        <v>0</v>
      </c>
      <c r="C45" s="310">
        <f>'Tabela II'!B51</f>
        <v>0</v>
      </c>
      <c r="D45" s="310">
        <f>'Tabela II'!C51</f>
        <v>0</v>
      </c>
      <c r="E45" s="310">
        <f>'Tabela II'!D51</f>
        <v>0</v>
      </c>
      <c r="F45" s="310">
        <f>'Tabela II'!E51</f>
        <v>0</v>
      </c>
      <c r="G45" s="310">
        <f>'Tabela II'!G51</f>
        <v>0</v>
      </c>
      <c r="H45" s="310">
        <f>'Tabela II'!H51</f>
        <v>0</v>
      </c>
      <c r="I45" s="310">
        <f>'Tabela II'!I51</f>
        <v>0</v>
      </c>
      <c r="J45" s="310">
        <f>'Tabela II'!J51</f>
        <v>260</v>
      </c>
      <c r="K45" s="310">
        <f>'Tabela II'!K51</f>
        <v>0</v>
      </c>
      <c r="L45" s="310">
        <f>'Tabela II'!L51</f>
        <v>0</v>
      </c>
      <c r="M45" s="310">
        <f>'Tabela II'!M51</f>
        <v>0</v>
      </c>
      <c r="N45" s="310">
        <f>'Tabela II'!N51</f>
        <v>0</v>
      </c>
      <c r="O45" s="310" t="str">
        <f>'Tabela II'!O51</f>
        <v/>
      </c>
      <c r="P45" s="310" t="str">
        <f>'Tabela II'!P51</f>
        <v/>
      </c>
      <c r="Q45" s="310">
        <f>'Tabela II'!Q51</f>
        <v>0</v>
      </c>
      <c r="R45" s="310">
        <f>'Tabela II'!R51</f>
        <v>0</v>
      </c>
      <c r="S45" s="310">
        <f>'Tabela II'!S51</f>
        <v>0</v>
      </c>
      <c r="T45" s="310">
        <f>'Tabela II'!T51</f>
        <v>0</v>
      </c>
      <c r="U45" s="310" t="str">
        <f>'Tabela II'!U51</f>
        <v/>
      </c>
      <c r="V45" s="310" t="str">
        <f>'Tabela II'!V51</f>
        <v/>
      </c>
    </row>
    <row r="46" spans="1:22" s="311" customFormat="1" x14ac:dyDescent="0.2">
      <c r="A46" s="3">
        <f>'Tabela I'!$F$1</f>
        <v>2022</v>
      </c>
      <c r="B46" s="3">
        <f>'Tabela I'!$F$2</f>
        <v>0</v>
      </c>
      <c r="C46" s="310">
        <f>'Tabela II'!B52</f>
        <v>0</v>
      </c>
      <c r="D46" s="310">
        <f>'Tabela II'!C52</f>
        <v>0</v>
      </c>
      <c r="E46" s="310">
        <f>'Tabela II'!D52</f>
        <v>0</v>
      </c>
      <c r="F46" s="310">
        <f>'Tabela II'!E52</f>
        <v>0</v>
      </c>
      <c r="G46" s="310">
        <f>'Tabela II'!G52</f>
        <v>0</v>
      </c>
      <c r="H46" s="310">
        <f>'Tabela II'!H52</f>
        <v>0</v>
      </c>
      <c r="I46" s="310">
        <f>'Tabela II'!I52</f>
        <v>0</v>
      </c>
      <c r="J46" s="310">
        <f>'Tabela II'!J52</f>
        <v>260</v>
      </c>
      <c r="K46" s="310">
        <f>'Tabela II'!K52</f>
        <v>0</v>
      </c>
      <c r="L46" s="310">
        <f>'Tabela II'!L52</f>
        <v>0</v>
      </c>
      <c r="M46" s="310">
        <f>'Tabela II'!M52</f>
        <v>0</v>
      </c>
      <c r="N46" s="310">
        <f>'Tabela II'!N52</f>
        <v>0</v>
      </c>
      <c r="O46" s="310" t="str">
        <f>'Tabela II'!O52</f>
        <v/>
      </c>
      <c r="P46" s="310" t="str">
        <f>'Tabela II'!P52</f>
        <v/>
      </c>
      <c r="Q46" s="310">
        <f>'Tabela II'!Q52</f>
        <v>0</v>
      </c>
      <c r="R46" s="310">
        <f>'Tabela II'!R52</f>
        <v>0</v>
      </c>
      <c r="S46" s="310">
        <f>'Tabela II'!S52</f>
        <v>0</v>
      </c>
      <c r="T46" s="310">
        <f>'Tabela II'!T52</f>
        <v>0</v>
      </c>
      <c r="U46" s="310" t="str">
        <f>'Tabela II'!U52</f>
        <v/>
      </c>
      <c r="V46" s="310" t="str">
        <f>'Tabela II'!V52</f>
        <v/>
      </c>
    </row>
    <row r="47" spans="1:22" s="311" customFormat="1" x14ac:dyDescent="0.2">
      <c r="A47" s="3">
        <f>'Tabela I'!$F$1</f>
        <v>2022</v>
      </c>
      <c r="B47" s="3">
        <f>'Tabela I'!$F$2</f>
        <v>0</v>
      </c>
      <c r="C47" s="310">
        <f>'Tabela II'!B53</f>
        <v>0</v>
      </c>
      <c r="D47" s="310">
        <f>'Tabela II'!C53</f>
        <v>0</v>
      </c>
      <c r="E47" s="310">
        <f>'Tabela II'!D53</f>
        <v>0</v>
      </c>
      <c r="F47" s="310">
        <f>'Tabela II'!E53</f>
        <v>0</v>
      </c>
      <c r="G47" s="310">
        <f>'Tabela II'!G53</f>
        <v>0</v>
      </c>
      <c r="H47" s="310">
        <f>'Tabela II'!H53</f>
        <v>0</v>
      </c>
      <c r="I47" s="310">
        <f>'Tabela II'!I53</f>
        <v>0</v>
      </c>
      <c r="J47" s="310">
        <f>'Tabela II'!J53</f>
        <v>260</v>
      </c>
      <c r="K47" s="310">
        <f>'Tabela II'!K53</f>
        <v>0</v>
      </c>
      <c r="L47" s="310">
        <f>'Tabela II'!L53</f>
        <v>0</v>
      </c>
      <c r="M47" s="310">
        <f>'Tabela II'!M53</f>
        <v>0</v>
      </c>
      <c r="N47" s="310">
        <f>'Tabela II'!N53</f>
        <v>0</v>
      </c>
      <c r="O47" s="310" t="str">
        <f>'Tabela II'!O53</f>
        <v/>
      </c>
      <c r="P47" s="310" t="str">
        <f>'Tabela II'!P53</f>
        <v/>
      </c>
      <c r="Q47" s="310">
        <f>'Tabela II'!Q53</f>
        <v>0</v>
      </c>
      <c r="R47" s="310">
        <f>'Tabela II'!R53</f>
        <v>0</v>
      </c>
      <c r="S47" s="310">
        <f>'Tabela II'!S53</f>
        <v>0</v>
      </c>
      <c r="T47" s="310">
        <f>'Tabela II'!T53</f>
        <v>0</v>
      </c>
      <c r="U47" s="310" t="str">
        <f>'Tabela II'!U53</f>
        <v/>
      </c>
      <c r="V47" s="310" t="str">
        <f>'Tabela II'!V53</f>
        <v/>
      </c>
    </row>
    <row r="48" spans="1:22" s="311" customFormat="1" x14ac:dyDescent="0.2">
      <c r="A48" s="3">
        <f>'Tabela I'!$F$1</f>
        <v>2022</v>
      </c>
      <c r="B48" s="3">
        <f>'Tabela I'!$F$2</f>
        <v>0</v>
      </c>
      <c r="C48" s="310">
        <f>'Tabela II'!B54</f>
        <v>0</v>
      </c>
      <c r="D48" s="310">
        <f>'Tabela II'!C54</f>
        <v>0</v>
      </c>
      <c r="E48" s="310">
        <f>'Tabela II'!D54</f>
        <v>0</v>
      </c>
      <c r="F48" s="310">
        <f>'Tabela II'!E54</f>
        <v>0</v>
      </c>
      <c r="G48" s="310">
        <f>'Tabela II'!G54</f>
        <v>0</v>
      </c>
      <c r="H48" s="310">
        <f>'Tabela II'!H54</f>
        <v>0</v>
      </c>
      <c r="I48" s="310">
        <f>'Tabela II'!I54</f>
        <v>0</v>
      </c>
      <c r="J48" s="310">
        <f>'Tabela II'!J54</f>
        <v>260</v>
      </c>
      <c r="K48" s="310">
        <f>'Tabela II'!K54</f>
        <v>0</v>
      </c>
      <c r="L48" s="310">
        <f>'Tabela II'!L54</f>
        <v>0</v>
      </c>
      <c r="M48" s="310">
        <f>'Tabela II'!M54</f>
        <v>0</v>
      </c>
      <c r="N48" s="310">
        <f>'Tabela II'!N54</f>
        <v>0</v>
      </c>
      <c r="O48" s="310" t="str">
        <f>'Tabela II'!O54</f>
        <v/>
      </c>
      <c r="P48" s="310" t="str">
        <f>'Tabela II'!P54</f>
        <v/>
      </c>
      <c r="Q48" s="310">
        <f>'Tabela II'!Q54</f>
        <v>0</v>
      </c>
      <c r="R48" s="310">
        <f>'Tabela II'!R54</f>
        <v>0</v>
      </c>
      <c r="S48" s="310">
        <f>'Tabela II'!S54</f>
        <v>0</v>
      </c>
      <c r="T48" s="310">
        <f>'Tabela II'!T54</f>
        <v>0</v>
      </c>
      <c r="U48" s="310" t="str">
        <f>'Tabela II'!U54</f>
        <v/>
      </c>
      <c r="V48" s="310" t="str">
        <f>'Tabela II'!V54</f>
        <v/>
      </c>
    </row>
    <row r="49" spans="1:26" s="311" customFormat="1" x14ac:dyDescent="0.2">
      <c r="A49" s="3">
        <f>'Tabela I'!$F$1</f>
        <v>2022</v>
      </c>
      <c r="B49" s="3">
        <f>'Tabela I'!$F$2</f>
        <v>0</v>
      </c>
      <c r="C49" s="310">
        <f>'Tabela II'!B55</f>
        <v>0</v>
      </c>
      <c r="D49" s="310">
        <f>'Tabela II'!C55</f>
        <v>0</v>
      </c>
      <c r="E49" s="310">
        <f>'Tabela II'!D55</f>
        <v>0</v>
      </c>
      <c r="F49" s="310">
        <f>'Tabela II'!E55</f>
        <v>0</v>
      </c>
      <c r="G49" s="310">
        <f>'Tabela II'!G55</f>
        <v>0</v>
      </c>
      <c r="H49" s="310">
        <f>'Tabela II'!H55</f>
        <v>0</v>
      </c>
      <c r="I49" s="310">
        <f>'Tabela II'!I55</f>
        <v>0</v>
      </c>
      <c r="J49" s="310">
        <f>'Tabela II'!J55</f>
        <v>260</v>
      </c>
      <c r="K49" s="310">
        <f>'Tabela II'!K55</f>
        <v>0</v>
      </c>
      <c r="L49" s="310">
        <f>'Tabela II'!L55</f>
        <v>0</v>
      </c>
      <c r="M49" s="310">
        <f>'Tabela II'!M55</f>
        <v>0</v>
      </c>
      <c r="N49" s="310">
        <f>'Tabela II'!N55</f>
        <v>0</v>
      </c>
      <c r="O49" s="310" t="str">
        <f>'Tabela II'!O55</f>
        <v/>
      </c>
      <c r="P49" s="310" t="str">
        <f>'Tabela II'!P55</f>
        <v/>
      </c>
      <c r="Q49" s="310">
        <f>'Tabela II'!Q55</f>
        <v>0</v>
      </c>
      <c r="R49" s="310">
        <f>'Tabela II'!R55</f>
        <v>0</v>
      </c>
      <c r="S49" s="310">
        <f>'Tabela II'!S55</f>
        <v>0</v>
      </c>
      <c r="T49" s="310">
        <f>'Tabela II'!T55</f>
        <v>0</v>
      </c>
      <c r="U49" s="310" t="str">
        <f>'Tabela II'!U55</f>
        <v/>
      </c>
      <c r="V49" s="310" t="str">
        <f>'Tabela II'!V55</f>
        <v/>
      </c>
    </row>
    <row r="50" spans="1:26" s="311" customFormat="1" x14ac:dyDescent="0.2">
      <c r="A50" s="3">
        <f>'Tabela I'!$F$1</f>
        <v>2022</v>
      </c>
      <c r="B50" s="3">
        <f>'Tabela I'!$F$2</f>
        <v>0</v>
      </c>
      <c r="C50" s="310">
        <f>'Tabela II'!B56</f>
        <v>0</v>
      </c>
      <c r="D50" s="310">
        <f>'Tabela II'!C56</f>
        <v>0</v>
      </c>
      <c r="E50" s="310">
        <f>'Tabela II'!D56</f>
        <v>0</v>
      </c>
      <c r="F50" s="310">
        <f>'Tabela II'!E56</f>
        <v>0</v>
      </c>
      <c r="G50" s="310">
        <f>'Tabela II'!G56</f>
        <v>0</v>
      </c>
      <c r="H50" s="310">
        <f>'Tabela II'!H56</f>
        <v>0</v>
      </c>
      <c r="I50" s="310">
        <f>'Tabela II'!I56</f>
        <v>0</v>
      </c>
      <c r="J50" s="310">
        <f>'Tabela II'!J56</f>
        <v>260</v>
      </c>
      <c r="K50" s="310">
        <f>'Tabela II'!K56</f>
        <v>0</v>
      </c>
      <c r="L50" s="310">
        <f>'Tabela II'!L56</f>
        <v>0</v>
      </c>
      <c r="M50" s="310">
        <f>'Tabela II'!M56</f>
        <v>0</v>
      </c>
      <c r="N50" s="310">
        <f>'Tabela II'!N56</f>
        <v>0</v>
      </c>
      <c r="O50" s="310" t="str">
        <f>'Tabela II'!O56</f>
        <v/>
      </c>
      <c r="P50" s="310" t="str">
        <f>'Tabela II'!P56</f>
        <v/>
      </c>
      <c r="Q50" s="310">
        <f>'Tabela II'!Q56</f>
        <v>0</v>
      </c>
      <c r="R50" s="310">
        <f>'Tabela II'!R56</f>
        <v>0</v>
      </c>
      <c r="S50" s="310">
        <f>'Tabela II'!S56</f>
        <v>0</v>
      </c>
      <c r="T50" s="310">
        <f>'Tabela II'!T56</f>
        <v>0</v>
      </c>
      <c r="U50" s="310" t="str">
        <f>'Tabela II'!U56</f>
        <v/>
      </c>
      <c r="V50" s="310" t="str">
        <f>'Tabela II'!V56</f>
        <v/>
      </c>
    </row>
    <row r="51" spans="1:26" s="311" customFormat="1" x14ac:dyDescent="0.2">
      <c r="A51" s="3">
        <f>'Tabela I'!$F$1</f>
        <v>2022</v>
      </c>
      <c r="B51" s="3">
        <f>'Tabela I'!$F$2</f>
        <v>0</v>
      </c>
      <c r="C51" s="310">
        <f>'Tabela II'!B57</f>
        <v>0</v>
      </c>
      <c r="D51" s="310">
        <f>'Tabela II'!C57</f>
        <v>0</v>
      </c>
      <c r="E51" s="310">
        <f>'Tabela II'!D57</f>
        <v>0</v>
      </c>
      <c r="F51" s="310">
        <f>'Tabela II'!E57</f>
        <v>0</v>
      </c>
      <c r="G51" s="310">
        <f>'Tabela II'!G57</f>
        <v>0</v>
      </c>
      <c r="H51" s="310">
        <f>'Tabela II'!H57</f>
        <v>0</v>
      </c>
      <c r="I51" s="310">
        <f>'Tabela II'!I57</f>
        <v>0</v>
      </c>
      <c r="J51" s="310">
        <f>'Tabela II'!J57</f>
        <v>260</v>
      </c>
      <c r="K51" s="310">
        <f>'Tabela II'!K57</f>
        <v>0</v>
      </c>
      <c r="L51" s="310">
        <f>'Tabela II'!L57</f>
        <v>0</v>
      </c>
      <c r="M51" s="310">
        <f>'Tabela II'!M57</f>
        <v>0</v>
      </c>
      <c r="N51" s="310">
        <f>'Tabela II'!N57</f>
        <v>0</v>
      </c>
      <c r="O51" s="310" t="str">
        <f>'Tabela II'!O57</f>
        <v/>
      </c>
      <c r="P51" s="310" t="str">
        <f>'Tabela II'!P57</f>
        <v/>
      </c>
      <c r="Q51" s="310">
        <f>'Tabela II'!Q57</f>
        <v>0</v>
      </c>
      <c r="R51" s="310">
        <f>'Tabela II'!R57</f>
        <v>0</v>
      </c>
      <c r="S51" s="310">
        <f>'Tabela II'!S57</f>
        <v>0</v>
      </c>
      <c r="T51" s="310">
        <f>'Tabela II'!T57</f>
        <v>0</v>
      </c>
      <c r="U51" s="310" t="str">
        <f>'Tabela II'!U57</f>
        <v/>
      </c>
      <c r="V51" s="310" t="str">
        <f>'Tabela II'!V57</f>
        <v/>
      </c>
    </row>
    <row r="52" spans="1:26" s="311" customFormat="1" x14ac:dyDescent="0.2">
      <c r="A52" s="3">
        <f>'Tabela I'!$F$1</f>
        <v>2022</v>
      </c>
      <c r="B52" s="3">
        <f>'Tabela I'!$F$2</f>
        <v>0</v>
      </c>
      <c r="C52" s="310">
        <f>'Tabela II'!B58</f>
        <v>0</v>
      </c>
      <c r="D52" s="310">
        <f>'Tabela II'!C58</f>
        <v>0</v>
      </c>
      <c r="E52" s="310">
        <f>'Tabela II'!D58</f>
        <v>0</v>
      </c>
      <c r="F52" s="310">
        <f>'Tabela II'!E58</f>
        <v>0</v>
      </c>
      <c r="G52" s="310">
        <f>'Tabela II'!G58</f>
        <v>0</v>
      </c>
      <c r="H52" s="310">
        <f>'Tabela II'!H58</f>
        <v>0</v>
      </c>
      <c r="I52" s="310">
        <f>'Tabela II'!I58</f>
        <v>0</v>
      </c>
      <c r="J52" s="310">
        <f>'Tabela II'!J58</f>
        <v>260</v>
      </c>
      <c r="K52" s="310">
        <f>'Tabela II'!K58</f>
        <v>0</v>
      </c>
      <c r="L52" s="310">
        <f>'Tabela II'!L58</f>
        <v>0</v>
      </c>
      <c r="M52" s="310">
        <f>'Tabela II'!M58</f>
        <v>0</v>
      </c>
      <c r="N52" s="310">
        <f>'Tabela II'!N58</f>
        <v>0</v>
      </c>
      <c r="O52" s="310" t="str">
        <f>'Tabela II'!O58</f>
        <v/>
      </c>
      <c r="P52" s="310" t="str">
        <f>'Tabela II'!P58</f>
        <v/>
      </c>
      <c r="Q52" s="310">
        <f>'Tabela II'!Q58</f>
        <v>0</v>
      </c>
      <c r="R52" s="310">
        <f>'Tabela II'!R58</f>
        <v>0</v>
      </c>
      <c r="S52" s="310">
        <f>'Tabela II'!S58</f>
        <v>0</v>
      </c>
      <c r="T52" s="310">
        <f>'Tabela II'!T58</f>
        <v>0</v>
      </c>
      <c r="U52" s="310" t="str">
        <f>'Tabela II'!U58</f>
        <v/>
      </c>
      <c r="V52" s="310" t="str">
        <f>'Tabela II'!V58</f>
        <v/>
      </c>
    </row>
    <row r="53" spans="1:26" s="311" customFormat="1" x14ac:dyDescent="0.2">
      <c r="A53" s="3">
        <f>'Tabela I'!$F$1</f>
        <v>2022</v>
      </c>
      <c r="B53" s="3">
        <f>'Tabela I'!$F$2</f>
        <v>0</v>
      </c>
      <c r="C53" s="310">
        <f>'Tabela II'!B59</f>
        <v>0</v>
      </c>
      <c r="D53" s="310">
        <f>'Tabela II'!C59</f>
        <v>0</v>
      </c>
      <c r="E53" s="310">
        <f>'Tabela II'!D59</f>
        <v>0</v>
      </c>
      <c r="F53" s="310">
        <f>'Tabela II'!E59</f>
        <v>0</v>
      </c>
      <c r="G53" s="310">
        <f>'Tabela II'!G59</f>
        <v>0</v>
      </c>
      <c r="H53" s="310">
        <f>'Tabela II'!H59</f>
        <v>0</v>
      </c>
      <c r="I53" s="310">
        <f>'Tabela II'!I59</f>
        <v>0</v>
      </c>
      <c r="J53" s="310">
        <f>'Tabela II'!J59</f>
        <v>260</v>
      </c>
      <c r="K53" s="310">
        <f>'Tabela II'!K59</f>
        <v>0</v>
      </c>
      <c r="L53" s="310">
        <f>'Tabela II'!L59</f>
        <v>0</v>
      </c>
      <c r="M53" s="310">
        <f>'Tabela II'!M59</f>
        <v>0</v>
      </c>
      <c r="N53" s="310">
        <f>'Tabela II'!N59</f>
        <v>0</v>
      </c>
      <c r="O53" s="310" t="str">
        <f>'Tabela II'!O59</f>
        <v/>
      </c>
      <c r="P53" s="310" t="str">
        <f>'Tabela II'!P59</f>
        <v/>
      </c>
      <c r="Q53" s="310">
        <f>'Tabela II'!Q59</f>
        <v>0</v>
      </c>
      <c r="R53" s="310">
        <f>'Tabela II'!R59</f>
        <v>0</v>
      </c>
      <c r="S53" s="310">
        <f>'Tabela II'!S59</f>
        <v>0</v>
      </c>
      <c r="T53" s="310">
        <f>'Tabela II'!T59</f>
        <v>0</v>
      </c>
      <c r="U53" s="310" t="str">
        <f>'Tabela II'!U59</f>
        <v/>
      </c>
      <c r="V53" s="310" t="str">
        <f>'Tabela II'!V59</f>
        <v/>
      </c>
    </row>
    <row r="54" spans="1:26" s="311" customFormat="1" x14ac:dyDescent="0.2">
      <c r="A54" s="3">
        <f>'Tabela I'!$F$1</f>
        <v>2022</v>
      </c>
      <c r="B54" s="3">
        <f>'Tabela I'!$F$2</f>
        <v>0</v>
      </c>
      <c r="C54" s="310">
        <f>'Tabela II'!B60</f>
        <v>0</v>
      </c>
      <c r="D54" s="310">
        <f>'Tabela II'!C60</f>
        <v>0</v>
      </c>
      <c r="E54" s="310">
        <f>'Tabela II'!D60</f>
        <v>0</v>
      </c>
      <c r="F54" s="310">
        <f>'Tabela II'!E60</f>
        <v>0</v>
      </c>
      <c r="G54" s="310">
        <f>'Tabela II'!G60</f>
        <v>0</v>
      </c>
      <c r="H54" s="310">
        <f>'Tabela II'!H60</f>
        <v>0</v>
      </c>
      <c r="I54" s="310">
        <f>'Tabela II'!I60</f>
        <v>0</v>
      </c>
      <c r="J54" s="310">
        <f>'Tabela II'!J60</f>
        <v>260</v>
      </c>
      <c r="K54" s="310">
        <f>'Tabela II'!K60</f>
        <v>0</v>
      </c>
      <c r="L54" s="310">
        <f>'Tabela II'!L60</f>
        <v>0</v>
      </c>
      <c r="M54" s="310">
        <f>'Tabela II'!M60</f>
        <v>0</v>
      </c>
      <c r="N54" s="310">
        <f>'Tabela II'!N60</f>
        <v>0</v>
      </c>
      <c r="O54" s="310" t="str">
        <f>'Tabela II'!O60</f>
        <v/>
      </c>
      <c r="P54" s="310" t="str">
        <f>'Tabela II'!P60</f>
        <v/>
      </c>
      <c r="Q54" s="310">
        <f>'Tabela II'!Q60</f>
        <v>0</v>
      </c>
      <c r="R54" s="310">
        <f>'Tabela II'!R60</f>
        <v>0</v>
      </c>
      <c r="S54" s="310">
        <f>'Tabela II'!S60</f>
        <v>0</v>
      </c>
      <c r="T54" s="310">
        <f>'Tabela II'!T60</f>
        <v>0</v>
      </c>
      <c r="U54" s="310" t="str">
        <f>'Tabela II'!U60</f>
        <v/>
      </c>
      <c r="V54" s="310" t="str">
        <f>'Tabela II'!V60</f>
        <v/>
      </c>
    </row>
    <row r="55" spans="1:26" s="311" customFormat="1" x14ac:dyDescent="0.2">
      <c r="A55" s="3">
        <f>'Tabela I'!$F$1</f>
        <v>2022</v>
      </c>
      <c r="B55" s="3">
        <f>'Tabela I'!$F$2</f>
        <v>0</v>
      </c>
      <c r="C55" s="310">
        <f>'Tabela II'!B61</f>
        <v>0</v>
      </c>
      <c r="D55" s="310">
        <f>'Tabela II'!C61</f>
        <v>0</v>
      </c>
      <c r="E55" s="310">
        <f>'Tabela II'!D61</f>
        <v>0</v>
      </c>
      <c r="F55" s="310">
        <f>'Tabela II'!E61</f>
        <v>0</v>
      </c>
      <c r="G55" s="310">
        <f>'Tabela II'!G61</f>
        <v>0</v>
      </c>
      <c r="H55" s="310">
        <f>'Tabela II'!H61</f>
        <v>0</v>
      </c>
      <c r="I55" s="310">
        <f>'Tabela II'!I61</f>
        <v>0</v>
      </c>
      <c r="J55" s="310">
        <f>'Tabela II'!J61</f>
        <v>260</v>
      </c>
      <c r="K55" s="310">
        <f>'Tabela II'!K61</f>
        <v>0</v>
      </c>
      <c r="L55" s="310">
        <f>'Tabela II'!L61</f>
        <v>0</v>
      </c>
      <c r="M55" s="310">
        <f>'Tabela II'!M61</f>
        <v>0</v>
      </c>
      <c r="N55" s="310">
        <f>'Tabela II'!N61</f>
        <v>0</v>
      </c>
      <c r="O55" s="310" t="str">
        <f>'Tabela II'!O61</f>
        <v/>
      </c>
      <c r="P55" s="310" t="str">
        <f>'Tabela II'!P61</f>
        <v/>
      </c>
      <c r="Q55" s="310">
        <f>'Tabela II'!Q61</f>
        <v>0</v>
      </c>
      <c r="R55" s="310">
        <f>'Tabela II'!R61</f>
        <v>0</v>
      </c>
      <c r="S55" s="310">
        <f>'Tabela II'!S61</f>
        <v>0</v>
      </c>
      <c r="T55" s="310">
        <f>'Tabela II'!T61</f>
        <v>0</v>
      </c>
      <c r="U55" s="310" t="str">
        <f>'Tabela II'!U61</f>
        <v/>
      </c>
      <c r="V55" s="310" t="str">
        <f>'Tabela II'!V61</f>
        <v/>
      </c>
    </row>
    <row r="56" spans="1:26" s="311" customFormat="1" x14ac:dyDescent="0.2">
      <c r="A56" s="3">
        <f>'Tabela I'!$F$1</f>
        <v>2022</v>
      </c>
      <c r="B56" s="3">
        <f>'Tabela I'!$F$2</f>
        <v>0</v>
      </c>
      <c r="C56" s="310">
        <f>'Tabela II'!B62</f>
        <v>0</v>
      </c>
      <c r="D56" s="310">
        <f>'Tabela II'!C62</f>
        <v>0</v>
      </c>
      <c r="E56" s="310">
        <f>'Tabela II'!D62</f>
        <v>0</v>
      </c>
      <c r="F56" s="310">
        <f>'Tabela II'!E62</f>
        <v>0</v>
      </c>
      <c r="G56" s="310">
        <f>'Tabela II'!G62</f>
        <v>0</v>
      </c>
      <c r="H56" s="310">
        <f>'Tabela II'!H62</f>
        <v>0</v>
      </c>
      <c r="I56" s="310">
        <f>'Tabela II'!I62</f>
        <v>0</v>
      </c>
      <c r="J56" s="310">
        <f>'Tabela II'!J62</f>
        <v>260</v>
      </c>
      <c r="K56" s="310">
        <f>'Tabela II'!K62</f>
        <v>0</v>
      </c>
      <c r="L56" s="310">
        <f>'Tabela II'!L62</f>
        <v>0</v>
      </c>
      <c r="M56" s="310">
        <f>'Tabela II'!M62</f>
        <v>0</v>
      </c>
      <c r="N56" s="310">
        <f>'Tabela II'!N62</f>
        <v>0</v>
      </c>
      <c r="O56" s="310" t="str">
        <f>'Tabela II'!O62</f>
        <v/>
      </c>
      <c r="P56" s="310" t="str">
        <f>'Tabela II'!P62</f>
        <v/>
      </c>
      <c r="Q56" s="310">
        <f>'Tabela II'!Q62</f>
        <v>0</v>
      </c>
      <c r="R56" s="310">
        <f>'Tabela II'!R62</f>
        <v>0</v>
      </c>
      <c r="S56" s="310">
        <f>'Tabela II'!S62</f>
        <v>0</v>
      </c>
      <c r="T56" s="310">
        <f>'Tabela II'!T62</f>
        <v>0</v>
      </c>
      <c r="U56" s="310" t="str">
        <f>'Tabela II'!U62</f>
        <v/>
      </c>
      <c r="V56" s="310" t="str">
        <f>'Tabela II'!V62</f>
        <v/>
      </c>
    </row>
    <row r="57" spans="1:26" s="311" customFormat="1" x14ac:dyDescent="0.2">
      <c r="A57" s="3">
        <f>'Tabela I'!$F$1</f>
        <v>2022</v>
      </c>
      <c r="B57" s="3">
        <f>'Tabela I'!$F$2</f>
        <v>0</v>
      </c>
      <c r="C57" s="310">
        <f>'Tabela II'!B63</f>
        <v>0</v>
      </c>
      <c r="D57" s="310">
        <f>'Tabela II'!C63</f>
        <v>0</v>
      </c>
      <c r="E57" s="310">
        <f>'Tabela II'!D63</f>
        <v>0</v>
      </c>
      <c r="F57" s="310">
        <f>'Tabela II'!E63</f>
        <v>0</v>
      </c>
      <c r="G57" s="310">
        <f>'Tabela II'!G63</f>
        <v>0</v>
      </c>
      <c r="H57" s="310">
        <f>'Tabela II'!H63</f>
        <v>0</v>
      </c>
      <c r="I57" s="310">
        <f>'Tabela II'!I63</f>
        <v>0</v>
      </c>
      <c r="J57" s="310">
        <f>'Tabela II'!J63</f>
        <v>260</v>
      </c>
      <c r="K57" s="310">
        <f>'Tabela II'!K63</f>
        <v>0</v>
      </c>
      <c r="L57" s="310">
        <f>'Tabela II'!L63</f>
        <v>0</v>
      </c>
      <c r="M57" s="310">
        <f>'Tabela II'!M63</f>
        <v>0</v>
      </c>
      <c r="N57" s="310">
        <f>'Tabela II'!N63</f>
        <v>0</v>
      </c>
      <c r="O57" s="310" t="str">
        <f>'Tabela II'!O63</f>
        <v/>
      </c>
      <c r="P57" s="310" t="str">
        <f>'Tabela II'!P63</f>
        <v/>
      </c>
      <c r="Q57" s="310">
        <f>'Tabela II'!Q63</f>
        <v>0</v>
      </c>
      <c r="R57" s="310">
        <f>'Tabela II'!R63</f>
        <v>0</v>
      </c>
      <c r="S57" s="310">
        <f>'Tabela II'!S63</f>
        <v>0</v>
      </c>
      <c r="T57" s="310">
        <f>'Tabela II'!T63</f>
        <v>0</v>
      </c>
      <c r="U57" s="310" t="str">
        <f>'Tabela II'!U63</f>
        <v/>
      </c>
      <c r="V57" s="310" t="str">
        <f>'Tabela II'!V63</f>
        <v/>
      </c>
    </row>
    <row r="58" spans="1:26" s="311" customFormat="1" x14ac:dyDescent="0.2">
      <c r="A58" s="3">
        <f>'Tabela I'!$F$1</f>
        <v>2022</v>
      </c>
      <c r="B58" s="3">
        <f>'Tabela I'!$F$2</f>
        <v>0</v>
      </c>
      <c r="C58" s="310">
        <f>'Tabela II'!B64</f>
        <v>0</v>
      </c>
      <c r="D58" s="310">
        <f>'Tabela II'!C64</f>
        <v>0</v>
      </c>
      <c r="E58" s="310">
        <f>'Tabela II'!D64</f>
        <v>0</v>
      </c>
      <c r="F58" s="310">
        <f>'Tabela II'!E64</f>
        <v>0</v>
      </c>
      <c r="G58" s="310">
        <f>'Tabela II'!G64</f>
        <v>0</v>
      </c>
      <c r="H58" s="310">
        <f>'Tabela II'!H64</f>
        <v>0</v>
      </c>
      <c r="I58" s="310">
        <f>'Tabela II'!I64</f>
        <v>0</v>
      </c>
      <c r="J58" s="310">
        <f>'Tabela II'!J64</f>
        <v>260</v>
      </c>
      <c r="K58" s="310">
        <f>'Tabela II'!K64</f>
        <v>0</v>
      </c>
      <c r="L58" s="310">
        <f>'Tabela II'!L64</f>
        <v>0</v>
      </c>
      <c r="M58" s="310">
        <f>'Tabela II'!M64</f>
        <v>0</v>
      </c>
      <c r="N58" s="310">
        <f>'Tabela II'!N64</f>
        <v>0</v>
      </c>
      <c r="O58" s="310" t="str">
        <f>'Tabela II'!O64</f>
        <v/>
      </c>
      <c r="P58" s="310" t="str">
        <f>'Tabela II'!P64</f>
        <v/>
      </c>
      <c r="Q58" s="310">
        <f>'Tabela II'!Q64</f>
        <v>0</v>
      </c>
      <c r="R58" s="310">
        <f>'Tabela II'!R64</f>
        <v>0</v>
      </c>
      <c r="S58" s="310">
        <f>'Tabela II'!S64</f>
        <v>0</v>
      </c>
      <c r="T58" s="310">
        <f>'Tabela II'!T64</f>
        <v>0</v>
      </c>
      <c r="U58" s="310" t="str">
        <f>'Tabela II'!U64</f>
        <v/>
      </c>
      <c r="V58" s="310" t="str">
        <f>'Tabela II'!V64</f>
        <v/>
      </c>
    </row>
    <row r="59" spans="1:26" s="311" customFormat="1" x14ac:dyDescent="0.2">
      <c r="A59" s="3">
        <f>'Tabela I'!$F$1</f>
        <v>2022</v>
      </c>
      <c r="B59" s="3">
        <f>'Tabela I'!$F$2</f>
        <v>0</v>
      </c>
      <c r="C59" s="310">
        <f>'Tabela II'!B65</f>
        <v>0</v>
      </c>
      <c r="D59" s="310">
        <f>'Tabela II'!C65</f>
        <v>0</v>
      </c>
      <c r="E59" s="310">
        <f>'Tabela II'!D65</f>
        <v>0</v>
      </c>
      <c r="F59" s="310">
        <f>'Tabela II'!E65</f>
        <v>0</v>
      </c>
      <c r="G59" s="310">
        <f>'Tabela II'!G65</f>
        <v>0</v>
      </c>
      <c r="H59" s="310">
        <f>'Tabela II'!H65</f>
        <v>0</v>
      </c>
      <c r="I59" s="310">
        <f>'Tabela II'!I65</f>
        <v>0</v>
      </c>
      <c r="J59" s="310">
        <f>'Tabela II'!J65</f>
        <v>260</v>
      </c>
      <c r="K59" s="310">
        <f>'Tabela II'!K65</f>
        <v>0</v>
      </c>
      <c r="L59" s="310">
        <f>'Tabela II'!L65</f>
        <v>0</v>
      </c>
      <c r="M59" s="310">
        <f>'Tabela II'!M65</f>
        <v>0</v>
      </c>
      <c r="N59" s="310">
        <f>'Tabela II'!N65</f>
        <v>0</v>
      </c>
      <c r="O59" s="310" t="str">
        <f>'Tabela II'!O65</f>
        <v/>
      </c>
      <c r="P59" s="310" t="str">
        <f>'Tabela II'!P65</f>
        <v/>
      </c>
      <c r="Q59" s="310">
        <f>'Tabela II'!Q65</f>
        <v>0</v>
      </c>
      <c r="R59" s="310">
        <f>'Tabela II'!R65</f>
        <v>0</v>
      </c>
      <c r="S59" s="310">
        <f>'Tabela II'!S65</f>
        <v>0</v>
      </c>
      <c r="T59" s="310">
        <f>'Tabela II'!T65</f>
        <v>0</v>
      </c>
      <c r="U59" s="310" t="str">
        <f>'Tabela II'!U65</f>
        <v/>
      </c>
      <c r="V59" s="310" t="str">
        <f>'Tabela II'!V65</f>
        <v/>
      </c>
    </row>
    <row r="60" spans="1:26" s="311" customFormat="1" x14ac:dyDescent="0.2">
      <c r="A60" s="3">
        <f>'Tabela I'!$F$1</f>
        <v>2022</v>
      </c>
      <c r="B60" s="3">
        <f>'Tabela I'!$F$2</f>
        <v>0</v>
      </c>
      <c r="C60" s="310">
        <f>'Tabela II'!B66</f>
        <v>0</v>
      </c>
      <c r="D60" s="310">
        <f>'Tabela II'!C66</f>
        <v>0</v>
      </c>
      <c r="E60" s="310">
        <f>'Tabela II'!D66</f>
        <v>0</v>
      </c>
      <c r="F60" s="310">
        <f>'Tabela II'!E66</f>
        <v>0</v>
      </c>
      <c r="G60" s="310">
        <f>'Tabela II'!G66</f>
        <v>0</v>
      </c>
      <c r="H60" s="310">
        <f>'Tabela II'!H66</f>
        <v>0</v>
      </c>
      <c r="I60" s="310">
        <f>'Tabela II'!I66</f>
        <v>0</v>
      </c>
      <c r="J60" s="310">
        <f>'Tabela II'!J66</f>
        <v>260</v>
      </c>
      <c r="K60" s="310">
        <f>'Tabela II'!K66</f>
        <v>0</v>
      </c>
      <c r="L60" s="310">
        <f>'Tabela II'!L66</f>
        <v>0</v>
      </c>
      <c r="M60" s="310">
        <f>'Tabela II'!M66</f>
        <v>0</v>
      </c>
      <c r="N60" s="310">
        <f>'Tabela II'!N66</f>
        <v>0</v>
      </c>
      <c r="O60" s="310" t="str">
        <f>'Tabela II'!O66</f>
        <v/>
      </c>
      <c r="P60" s="310" t="str">
        <f>'Tabela II'!P66</f>
        <v/>
      </c>
      <c r="Q60" s="310">
        <f>'Tabela II'!Q66</f>
        <v>0</v>
      </c>
      <c r="R60" s="310">
        <f>'Tabela II'!R66</f>
        <v>0</v>
      </c>
      <c r="S60" s="310">
        <f>'Tabela II'!S66</f>
        <v>0</v>
      </c>
      <c r="T60" s="310">
        <f>'Tabela II'!T66</f>
        <v>0</v>
      </c>
      <c r="U60" s="310" t="str">
        <f>'Tabela II'!U66</f>
        <v/>
      </c>
      <c r="V60" s="310" t="str">
        <f>'Tabela II'!V66</f>
        <v/>
      </c>
    </row>
    <row r="61" spans="1:26" s="311" customFormat="1" ht="15" customHeight="1" x14ac:dyDescent="0.2">
      <c r="A61" s="3">
        <f>'Tabela I'!$F$1</f>
        <v>2022</v>
      </c>
      <c r="B61" s="3">
        <f>'Tabela I'!$F$2</f>
        <v>0</v>
      </c>
      <c r="C61" s="310">
        <f>'Tabela II'!B67</f>
        <v>0</v>
      </c>
      <c r="D61" s="310">
        <f>'Tabela II'!C67</f>
        <v>0</v>
      </c>
      <c r="E61" s="310">
        <f>'Tabela II'!D67</f>
        <v>0</v>
      </c>
      <c r="F61" s="310">
        <f>'Tabela II'!E67</f>
        <v>0</v>
      </c>
      <c r="G61" s="310">
        <f>'Tabela II'!G67</f>
        <v>0</v>
      </c>
      <c r="H61" s="310">
        <f>'Tabela II'!H67</f>
        <v>0</v>
      </c>
      <c r="I61" s="310">
        <f>'Tabela II'!I67</f>
        <v>0</v>
      </c>
      <c r="J61" s="310">
        <f>'Tabela II'!J67</f>
        <v>260</v>
      </c>
      <c r="K61" s="310">
        <f>'Tabela II'!K67</f>
        <v>0</v>
      </c>
      <c r="L61" s="310">
        <f>'Tabela II'!L67</f>
        <v>0</v>
      </c>
      <c r="M61" s="310">
        <f>'Tabela II'!M67</f>
        <v>0</v>
      </c>
      <c r="N61" s="310">
        <f>'Tabela II'!N67</f>
        <v>0</v>
      </c>
      <c r="O61" s="310" t="str">
        <f>'Tabela II'!O67</f>
        <v/>
      </c>
      <c r="P61" s="310" t="str">
        <f>'Tabela II'!P67</f>
        <v/>
      </c>
      <c r="Q61" s="310">
        <f>'Tabela II'!Q67</f>
        <v>0</v>
      </c>
      <c r="R61" s="310">
        <f>'Tabela II'!R67</f>
        <v>0</v>
      </c>
      <c r="S61" s="310">
        <f>'Tabela II'!S67</f>
        <v>0</v>
      </c>
      <c r="T61" s="310">
        <f>'Tabela II'!T67</f>
        <v>0</v>
      </c>
      <c r="U61" s="310" t="str">
        <f>'Tabela II'!U67</f>
        <v/>
      </c>
      <c r="V61" s="310" t="str">
        <f>'Tabela II'!V67</f>
        <v/>
      </c>
      <c r="W61" s="395"/>
      <c r="X61" s="396"/>
      <c r="Y61" s="397"/>
      <c r="Z61" s="397"/>
    </row>
    <row r="62" spans="1:26" s="311" customFormat="1" x14ac:dyDescent="0.2">
      <c r="A62" s="3">
        <f>'Tabela I'!$F$1</f>
        <v>2022</v>
      </c>
      <c r="B62" s="3">
        <f>'Tabela I'!$F$2</f>
        <v>0</v>
      </c>
      <c r="C62" s="310">
        <f>'Tabela II'!B68</f>
        <v>0</v>
      </c>
      <c r="D62" s="310">
        <f>'Tabela II'!C68</f>
        <v>0</v>
      </c>
      <c r="E62" s="310">
        <f>'Tabela II'!D68</f>
        <v>0</v>
      </c>
      <c r="F62" s="310">
        <f>'Tabela II'!E68</f>
        <v>0</v>
      </c>
      <c r="G62" s="310">
        <f>'Tabela II'!G68</f>
        <v>0</v>
      </c>
      <c r="H62" s="310">
        <f>'Tabela II'!H68</f>
        <v>0</v>
      </c>
      <c r="I62" s="310">
        <f>'Tabela II'!I68</f>
        <v>0</v>
      </c>
      <c r="J62" s="310">
        <f>'Tabela II'!J68</f>
        <v>260</v>
      </c>
      <c r="K62" s="310">
        <f>'Tabela II'!K68</f>
        <v>0</v>
      </c>
      <c r="L62" s="310">
        <f>'Tabela II'!L68</f>
        <v>0</v>
      </c>
      <c r="M62" s="310">
        <f>'Tabela II'!M68</f>
        <v>0</v>
      </c>
      <c r="N62" s="310">
        <f>'Tabela II'!N68</f>
        <v>0</v>
      </c>
      <c r="O62" s="310" t="str">
        <f>'Tabela II'!O68</f>
        <v/>
      </c>
      <c r="P62" s="310" t="str">
        <f>'Tabela II'!P68</f>
        <v/>
      </c>
      <c r="Q62" s="310">
        <f>'Tabela II'!Q68</f>
        <v>0</v>
      </c>
      <c r="R62" s="310">
        <f>'Tabela II'!R68</f>
        <v>0</v>
      </c>
      <c r="S62" s="310">
        <f>'Tabela II'!S68</f>
        <v>0</v>
      </c>
      <c r="T62" s="310">
        <f>'Tabela II'!T68</f>
        <v>0</v>
      </c>
      <c r="U62" s="310" t="str">
        <f>'Tabela II'!U68</f>
        <v/>
      </c>
      <c r="V62" s="310" t="str">
        <f>'Tabela II'!V68</f>
        <v/>
      </c>
      <c r="W62" s="398"/>
      <c r="X62" s="399"/>
      <c r="Y62" s="400"/>
      <c r="Z62" s="397"/>
    </row>
    <row r="63" spans="1:26" s="311" customFormat="1" x14ac:dyDescent="0.2">
      <c r="A63" s="3">
        <f>'Tabela I'!$F$1</f>
        <v>2022</v>
      </c>
      <c r="B63" s="3">
        <f>'Tabela I'!$F$2</f>
        <v>0</v>
      </c>
      <c r="C63" s="310">
        <f>'Tabela II'!B69</f>
        <v>0</v>
      </c>
      <c r="D63" s="310">
        <f>'Tabela II'!C69</f>
        <v>0</v>
      </c>
      <c r="E63" s="310">
        <f>'Tabela II'!D69</f>
        <v>0</v>
      </c>
      <c r="F63" s="310">
        <f>'Tabela II'!E69</f>
        <v>0</v>
      </c>
      <c r="G63" s="310">
        <f>'Tabela II'!G69</f>
        <v>0</v>
      </c>
      <c r="H63" s="310">
        <f>'Tabela II'!H69</f>
        <v>0</v>
      </c>
      <c r="I63" s="310">
        <f>'Tabela II'!I69</f>
        <v>0</v>
      </c>
      <c r="J63" s="310">
        <f>'Tabela II'!J69</f>
        <v>260</v>
      </c>
      <c r="K63" s="310">
        <f>'Tabela II'!K69</f>
        <v>0</v>
      </c>
      <c r="L63" s="310">
        <f>'Tabela II'!L69</f>
        <v>0</v>
      </c>
      <c r="M63" s="310">
        <f>'Tabela II'!M69</f>
        <v>0</v>
      </c>
      <c r="N63" s="310">
        <f>'Tabela II'!N69</f>
        <v>0</v>
      </c>
      <c r="O63" s="310" t="str">
        <f>'Tabela II'!O69</f>
        <v/>
      </c>
      <c r="P63" s="310" t="str">
        <f>'Tabela II'!P69</f>
        <v/>
      </c>
      <c r="Q63" s="310">
        <f>'Tabela II'!Q69</f>
        <v>0</v>
      </c>
      <c r="R63" s="310">
        <f>'Tabela II'!R69</f>
        <v>0</v>
      </c>
      <c r="S63" s="310">
        <f>'Tabela II'!S69</f>
        <v>0</v>
      </c>
      <c r="T63" s="310">
        <f>'Tabela II'!T69</f>
        <v>0</v>
      </c>
      <c r="U63" s="310" t="str">
        <f>'Tabela II'!U69</f>
        <v/>
      </c>
      <c r="V63" s="310" t="str">
        <f>'Tabela II'!V69</f>
        <v/>
      </c>
    </row>
    <row r="64" spans="1:26" s="311" customFormat="1" x14ac:dyDescent="0.2">
      <c r="A64" s="3">
        <f>'Tabela I'!$F$1</f>
        <v>2022</v>
      </c>
      <c r="B64" s="3">
        <f>'Tabela I'!$F$2</f>
        <v>0</v>
      </c>
      <c r="C64" s="310">
        <f>'Tabela II'!B70</f>
        <v>0</v>
      </c>
      <c r="D64" s="310">
        <f>'Tabela II'!C70</f>
        <v>0</v>
      </c>
      <c r="E64" s="310">
        <f>'Tabela II'!D70</f>
        <v>0</v>
      </c>
      <c r="F64" s="310">
        <f>'Tabela II'!E70</f>
        <v>0</v>
      </c>
      <c r="G64" s="310">
        <f>'Tabela II'!G70</f>
        <v>0</v>
      </c>
      <c r="H64" s="310">
        <f>'Tabela II'!H70</f>
        <v>0</v>
      </c>
      <c r="I64" s="310">
        <f>'Tabela II'!I70</f>
        <v>0</v>
      </c>
      <c r="J64" s="310">
        <f>'Tabela II'!J70</f>
        <v>260</v>
      </c>
      <c r="K64" s="310">
        <f>'Tabela II'!K70</f>
        <v>0</v>
      </c>
      <c r="L64" s="310">
        <f>'Tabela II'!L70</f>
        <v>0</v>
      </c>
      <c r="M64" s="310">
        <f>'Tabela II'!M70</f>
        <v>0</v>
      </c>
      <c r="N64" s="310">
        <f>'Tabela II'!N70</f>
        <v>0</v>
      </c>
      <c r="O64" s="310" t="str">
        <f>'Tabela II'!O70</f>
        <v/>
      </c>
      <c r="P64" s="310" t="str">
        <f>'Tabela II'!P70</f>
        <v/>
      </c>
      <c r="Q64" s="310">
        <f>'Tabela II'!Q70</f>
        <v>0</v>
      </c>
      <c r="R64" s="310">
        <f>'Tabela II'!R70</f>
        <v>0</v>
      </c>
      <c r="S64" s="310">
        <f>'Tabela II'!S70</f>
        <v>0</v>
      </c>
      <c r="T64" s="310">
        <f>'Tabela II'!T70</f>
        <v>0</v>
      </c>
      <c r="U64" s="310" t="str">
        <f>'Tabela II'!U70</f>
        <v/>
      </c>
      <c r="V64" s="310" t="str">
        <f>'Tabela II'!V70</f>
        <v/>
      </c>
    </row>
    <row r="65" spans="1:22" s="311" customFormat="1" x14ac:dyDescent="0.2">
      <c r="A65" s="3">
        <f>'Tabela I'!$F$1</f>
        <v>2022</v>
      </c>
      <c r="B65" s="3">
        <f>'Tabela I'!$F$2</f>
        <v>0</v>
      </c>
      <c r="C65" s="310">
        <f>'Tabela II'!B71</f>
        <v>0</v>
      </c>
      <c r="D65" s="310">
        <f>'Tabela II'!C71</f>
        <v>0</v>
      </c>
      <c r="E65" s="310">
        <f>'Tabela II'!D71</f>
        <v>0</v>
      </c>
      <c r="F65" s="310">
        <f>'Tabela II'!E71</f>
        <v>0</v>
      </c>
      <c r="G65" s="310">
        <f>'Tabela II'!G71</f>
        <v>0</v>
      </c>
      <c r="H65" s="310">
        <f>'Tabela II'!H71</f>
        <v>0</v>
      </c>
      <c r="I65" s="310">
        <f>'Tabela II'!I71</f>
        <v>0</v>
      </c>
      <c r="J65" s="310">
        <f>'Tabela II'!J71</f>
        <v>260</v>
      </c>
      <c r="K65" s="310">
        <f>'Tabela II'!K71</f>
        <v>0</v>
      </c>
      <c r="L65" s="310">
        <f>'Tabela II'!L71</f>
        <v>0</v>
      </c>
      <c r="M65" s="310">
        <f>'Tabela II'!M71</f>
        <v>0</v>
      </c>
      <c r="N65" s="310">
        <f>'Tabela II'!N71</f>
        <v>0</v>
      </c>
      <c r="O65" s="310" t="str">
        <f>'Tabela II'!O71</f>
        <v/>
      </c>
      <c r="P65" s="310" t="str">
        <f>'Tabela II'!P71</f>
        <v/>
      </c>
      <c r="Q65" s="310">
        <f>'Tabela II'!Q71</f>
        <v>0</v>
      </c>
      <c r="R65" s="310">
        <f>'Tabela II'!R71</f>
        <v>0</v>
      </c>
      <c r="S65" s="310">
        <f>'Tabela II'!S71</f>
        <v>0</v>
      </c>
      <c r="T65" s="310">
        <f>'Tabela II'!T71</f>
        <v>0</v>
      </c>
      <c r="U65" s="310" t="str">
        <f>'Tabela II'!U71</f>
        <v/>
      </c>
      <c r="V65" s="310" t="str">
        <f>'Tabela II'!V71</f>
        <v/>
      </c>
    </row>
    <row r="66" spans="1:22" s="311" customFormat="1" x14ac:dyDescent="0.2">
      <c r="A66" s="3">
        <f>'Tabela I'!$F$1</f>
        <v>2022</v>
      </c>
      <c r="B66" s="3">
        <f>'Tabela I'!$F$2</f>
        <v>0</v>
      </c>
      <c r="C66" s="310">
        <f>'Tabela II'!B72</f>
        <v>0</v>
      </c>
      <c r="D66" s="310">
        <f>'Tabela II'!C72</f>
        <v>0</v>
      </c>
      <c r="E66" s="310">
        <f>'Tabela II'!D72</f>
        <v>0</v>
      </c>
      <c r="F66" s="310">
        <f>'Tabela II'!E72</f>
        <v>0</v>
      </c>
      <c r="G66" s="310">
        <f>'Tabela II'!G72</f>
        <v>0</v>
      </c>
      <c r="H66" s="310">
        <f>'Tabela II'!H72</f>
        <v>0</v>
      </c>
      <c r="I66" s="310">
        <f>'Tabela II'!I72</f>
        <v>0</v>
      </c>
      <c r="J66" s="310">
        <f>'Tabela II'!J72</f>
        <v>260</v>
      </c>
      <c r="K66" s="310">
        <f>'Tabela II'!K72</f>
        <v>0</v>
      </c>
      <c r="L66" s="310">
        <f>'Tabela II'!L72</f>
        <v>0</v>
      </c>
      <c r="M66" s="310">
        <f>'Tabela II'!M72</f>
        <v>0</v>
      </c>
      <c r="N66" s="310">
        <f>'Tabela II'!N72</f>
        <v>0</v>
      </c>
      <c r="O66" s="310" t="str">
        <f>'Tabela II'!O72</f>
        <v/>
      </c>
      <c r="P66" s="310" t="str">
        <f>'Tabela II'!P72</f>
        <v/>
      </c>
      <c r="Q66" s="310">
        <f>'Tabela II'!Q72</f>
        <v>0</v>
      </c>
      <c r="R66" s="310">
        <f>'Tabela II'!R72</f>
        <v>0</v>
      </c>
      <c r="S66" s="310">
        <f>'Tabela II'!S72</f>
        <v>0</v>
      </c>
      <c r="T66" s="310">
        <f>'Tabela II'!T72</f>
        <v>0</v>
      </c>
      <c r="U66" s="310" t="str">
        <f>'Tabela II'!U72</f>
        <v/>
      </c>
      <c r="V66" s="310" t="str">
        <f>'Tabela II'!V72</f>
        <v/>
      </c>
    </row>
    <row r="67" spans="1:22" s="311" customFormat="1" x14ac:dyDescent="0.2">
      <c r="A67" s="3">
        <f>'Tabela I'!$F$1</f>
        <v>2022</v>
      </c>
      <c r="B67" s="3">
        <f>'Tabela I'!$F$2</f>
        <v>0</v>
      </c>
      <c r="C67" s="310">
        <f>'Tabela II'!B73</f>
        <v>0</v>
      </c>
      <c r="D67" s="310">
        <f>'Tabela II'!C73</f>
        <v>0</v>
      </c>
      <c r="E67" s="310">
        <f>'Tabela II'!D73</f>
        <v>0</v>
      </c>
      <c r="F67" s="310">
        <f>'Tabela II'!E73</f>
        <v>0</v>
      </c>
      <c r="G67" s="310">
        <f>'Tabela II'!G73</f>
        <v>0</v>
      </c>
      <c r="H67" s="310">
        <f>'Tabela II'!H73</f>
        <v>0</v>
      </c>
      <c r="I67" s="310">
        <f>'Tabela II'!I73</f>
        <v>0</v>
      </c>
      <c r="J67" s="310">
        <f>'Tabela II'!J73</f>
        <v>260</v>
      </c>
      <c r="K67" s="310">
        <f>'Tabela II'!K73</f>
        <v>0</v>
      </c>
      <c r="L67" s="310">
        <f>'Tabela II'!L73</f>
        <v>0</v>
      </c>
      <c r="M67" s="310">
        <f>'Tabela II'!M73</f>
        <v>0</v>
      </c>
      <c r="N67" s="310">
        <f>'Tabela II'!N73</f>
        <v>0</v>
      </c>
      <c r="O67" s="310" t="str">
        <f>'Tabela II'!O73</f>
        <v/>
      </c>
      <c r="P67" s="310" t="str">
        <f>'Tabela II'!P73</f>
        <v/>
      </c>
      <c r="Q67" s="310">
        <f>'Tabela II'!Q73</f>
        <v>0</v>
      </c>
      <c r="R67" s="310">
        <f>'Tabela II'!R73</f>
        <v>0</v>
      </c>
      <c r="S67" s="310">
        <f>'Tabela II'!S73</f>
        <v>0</v>
      </c>
      <c r="T67" s="310">
        <f>'Tabela II'!T73</f>
        <v>0</v>
      </c>
      <c r="U67" s="310" t="str">
        <f>'Tabela II'!U73</f>
        <v/>
      </c>
      <c r="V67" s="310" t="str">
        <f>'Tabela II'!V73</f>
        <v/>
      </c>
    </row>
    <row r="68" spans="1:22" s="311" customFormat="1" x14ac:dyDescent="0.2">
      <c r="A68" s="3">
        <f>'Tabela I'!$F$1</f>
        <v>2022</v>
      </c>
      <c r="B68" s="3">
        <f>'Tabela I'!$F$2</f>
        <v>0</v>
      </c>
      <c r="C68" s="310">
        <f>'Tabela II'!B74</f>
        <v>0</v>
      </c>
      <c r="D68" s="310">
        <f>'Tabela II'!C74</f>
        <v>0</v>
      </c>
      <c r="E68" s="310">
        <f>'Tabela II'!D74</f>
        <v>0</v>
      </c>
      <c r="F68" s="310">
        <f>'Tabela II'!E74</f>
        <v>0</v>
      </c>
      <c r="G68" s="310">
        <f>'Tabela II'!G74</f>
        <v>0</v>
      </c>
      <c r="H68" s="310">
        <f>'Tabela II'!H74</f>
        <v>0</v>
      </c>
      <c r="I68" s="310">
        <f>'Tabela II'!I74</f>
        <v>0</v>
      </c>
      <c r="J68" s="310">
        <f>'Tabela II'!J74</f>
        <v>260</v>
      </c>
      <c r="K68" s="310">
        <f>'Tabela II'!K74</f>
        <v>0</v>
      </c>
      <c r="L68" s="310">
        <f>'Tabela II'!L74</f>
        <v>0</v>
      </c>
      <c r="M68" s="310">
        <f>'Tabela II'!M74</f>
        <v>0</v>
      </c>
      <c r="N68" s="310">
        <f>'Tabela II'!N74</f>
        <v>0</v>
      </c>
      <c r="O68" s="310" t="str">
        <f>'Tabela II'!O74</f>
        <v/>
      </c>
      <c r="P68" s="310" t="str">
        <f>'Tabela II'!P74</f>
        <v/>
      </c>
      <c r="Q68" s="310">
        <f>'Tabela II'!Q74</f>
        <v>0</v>
      </c>
      <c r="R68" s="310">
        <f>'Tabela II'!R74</f>
        <v>0</v>
      </c>
      <c r="S68" s="310">
        <f>'Tabela II'!S74</f>
        <v>0</v>
      </c>
      <c r="T68" s="310">
        <f>'Tabela II'!T74</f>
        <v>0</v>
      </c>
      <c r="U68" s="310" t="str">
        <f>'Tabela II'!U74</f>
        <v/>
      </c>
      <c r="V68" s="310" t="str">
        <f>'Tabela II'!V74</f>
        <v/>
      </c>
    </row>
    <row r="69" spans="1:22" s="311" customFormat="1" x14ac:dyDescent="0.2">
      <c r="A69" s="3">
        <f>'Tabela I'!$F$1</f>
        <v>2022</v>
      </c>
      <c r="B69" s="3">
        <f>'Tabela I'!$F$2</f>
        <v>0</v>
      </c>
      <c r="C69" s="310">
        <f>'Tabela II'!B75</f>
        <v>0</v>
      </c>
      <c r="D69" s="310">
        <f>'Tabela II'!C75</f>
        <v>0</v>
      </c>
      <c r="E69" s="310">
        <f>'Tabela II'!D75</f>
        <v>0</v>
      </c>
      <c r="F69" s="310">
        <f>'Tabela II'!E75</f>
        <v>0</v>
      </c>
      <c r="G69" s="310">
        <f>'Tabela II'!G75</f>
        <v>0</v>
      </c>
      <c r="H69" s="310">
        <f>'Tabela II'!H75</f>
        <v>0</v>
      </c>
      <c r="I69" s="310">
        <f>'Tabela II'!I75</f>
        <v>0</v>
      </c>
      <c r="J69" s="310">
        <f>'Tabela II'!J75</f>
        <v>260</v>
      </c>
      <c r="K69" s="310">
        <f>'Tabela II'!K75</f>
        <v>0</v>
      </c>
      <c r="L69" s="310">
        <f>'Tabela II'!L75</f>
        <v>0</v>
      </c>
      <c r="M69" s="310">
        <f>'Tabela II'!M75</f>
        <v>0</v>
      </c>
      <c r="N69" s="310">
        <f>'Tabela II'!N75</f>
        <v>0</v>
      </c>
      <c r="O69" s="310" t="str">
        <f>'Tabela II'!O75</f>
        <v/>
      </c>
      <c r="P69" s="310" t="str">
        <f>'Tabela II'!P75</f>
        <v/>
      </c>
      <c r="Q69" s="310">
        <f>'Tabela II'!Q75</f>
        <v>0</v>
      </c>
      <c r="R69" s="310">
        <f>'Tabela II'!R75</f>
        <v>0</v>
      </c>
      <c r="S69" s="310">
        <f>'Tabela II'!S75</f>
        <v>0</v>
      </c>
      <c r="T69" s="310">
        <f>'Tabela II'!T75</f>
        <v>0</v>
      </c>
      <c r="U69" s="310" t="str">
        <f>'Tabela II'!U75</f>
        <v/>
      </c>
      <c r="V69" s="310" t="str">
        <f>'Tabela II'!V75</f>
        <v/>
      </c>
    </row>
    <row r="70" spans="1:22" s="311" customFormat="1" x14ac:dyDescent="0.2">
      <c r="A70" s="3">
        <f>'Tabela I'!$F$1</f>
        <v>2022</v>
      </c>
      <c r="B70" s="3">
        <f>'Tabela I'!$F$2</f>
        <v>0</v>
      </c>
      <c r="C70" s="310">
        <f>'Tabela II'!B76</f>
        <v>0</v>
      </c>
      <c r="D70" s="310">
        <f>'Tabela II'!C76</f>
        <v>0</v>
      </c>
      <c r="E70" s="310">
        <f>'Tabela II'!D76</f>
        <v>0</v>
      </c>
      <c r="F70" s="310">
        <f>'Tabela II'!E76</f>
        <v>0</v>
      </c>
      <c r="G70" s="310">
        <f>'Tabela II'!G76</f>
        <v>0</v>
      </c>
      <c r="H70" s="310">
        <f>'Tabela II'!H76</f>
        <v>0</v>
      </c>
      <c r="I70" s="310">
        <f>'Tabela II'!I76</f>
        <v>0</v>
      </c>
      <c r="J70" s="310">
        <f>'Tabela II'!J76</f>
        <v>260</v>
      </c>
      <c r="K70" s="310">
        <f>'Tabela II'!K76</f>
        <v>0</v>
      </c>
      <c r="L70" s="310">
        <f>'Tabela II'!L76</f>
        <v>0</v>
      </c>
      <c r="M70" s="310">
        <f>'Tabela II'!M76</f>
        <v>0</v>
      </c>
      <c r="N70" s="310">
        <f>'Tabela II'!N76</f>
        <v>0</v>
      </c>
      <c r="O70" s="310" t="str">
        <f>'Tabela II'!O76</f>
        <v/>
      </c>
      <c r="P70" s="310" t="str">
        <f>'Tabela II'!P76</f>
        <v/>
      </c>
      <c r="Q70" s="310">
        <f>'Tabela II'!Q76</f>
        <v>0</v>
      </c>
      <c r="R70" s="310">
        <f>'Tabela II'!R76</f>
        <v>0</v>
      </c>
      <c r="S70" s="310">
        <f>'Tabela II'!S76</f>
        <v>0</v>
      </c>
      <c r="T70" s="310">
        <f>'Tabela II'!T76</f>
        <v>0</v>
      </c>
      <c r="U70" s="310" t="str">
        <f>'Tabela II'!U76</f>
        <v/>
      </c>
      <c r="V70" s="310" t="str">
        <f>'Tabela II'!V76</f>
        <v/>
      </c>
    </row>
    <row r="71" spans="1:22" s="311" customFormat="1" x14ac:dyDescent="0.2">
      <c r="A71" s="3">
        <f>'Tabela I'!$F$1</f>
        <v>2022</v>
      </c>
      <c r="B71" s="3">
        <f>'Tabela I'!$F$2</f>
        <v>0</v>
      </c>
      <c r="C71" s="310">
        <f>'Tabela II'!B77</f>
        <v>0</v>
      </c>
      <c r="D71" s="310">
        <f>'Tabela II'!C77</f>
        <v>0</v>
      </c>
      <c r="E71" s="310">
        <f>'Tabela II'!D77</f>
        <v>0</v>
      </c>
      <c r="F71" s="310">
        <f>'Tabela II'!E77</f>
        <v>0</v>
      </c>
      <c r="G71" s="310">
        <f>'Tabela II'!G77</f>
        <v>0</v>
      </c>
      <c r="H71" s="310">
        <f>'Tabela II'!H77</f>
        <v>0</v>
      </c>
      <c r="I71" s="310">
        <f>'Tabela II'!I77</f>
        <v>0</v>
      </c>
      <c r="J71" s="310">
        <f>'Tabela II'!J77</f>
        <v>260</v>
      </c>
      <c r="K71" s="310">
        <f>'Tabela II'!K77</f>
        <v>0</v>
      </c>
      <c r="L71" s="310">
        <f>'Tabela II'!L77</f>
        <v>0</v>
      </c>
      <c r="M71" s="310">
        <f>'Tabela II'!M77</f>
        <v>0</v>
      </c>
      <c r="N71" s="310">
        <f>'Tabela II'!N77</f>
        <v>0</v>
      </c>
      <c r="O71" s="310" t="str">
        <f>'Tabela II'!O77</f>
        <v/>
      </c>
      <c r="P71" s="310" t="str">
        <f>'Tabela II'!P77</f>
        <v/>
      </c>
      <c r="Q71" s="310">
        <f>'Tabela II'!Q77</f>
        <v>0</v>
      </c>
      <c r="R71" s="310">
        <f>'Tabela II'!R77</f>
        <v>0</v>
      </c>
      <c r="S71" s="310">
        <f>'Tabela II'!S77</f>
        <v>0</v>
      </c>
      <c r="T71" s="310">
        <f>'Tabela II'!T77</f>
        <v>0</v>
      </c>
      <c r="U71" s="310" t="str">
        <f>'Tabela II'!U77</f>
        <v/>
      </c>
      <c r="V71" s="310" t="str">
        <f>'Tabela II'!V77</f>
        <v/>
      </c>
    </row>
    <row r="72" spans="1:22" s="311" customFormat="1" x14ac:dyDescent="0.2">
      <c r="A72" s="3">
        <f>'Tabela I'!$F$1</f>
        <v>2022</v>
      </c>
      <c r="B72" s="3">
        <f>'Tabela I'!$F$2</f>
        <v>0</v>
      </c>
      <c r="C72" s="310">
        <f>'Tabela II'!B78</f>
        <v>0</v>
      </c>
      <c r="D72" s="310">
        <f>'Tabela II'!C78</f>
        <v>0</v>
      </c>
      <c r="E72" s="310">
        <f>'Tabela II'!D78</f>
        <v>0</v>
      </c>
      <c r="F72" s="310">
        <f>'Tabela II'!E78</f>
        <v>0</v>
      </c>
      <c r="G72" s="310">
        <f>'Tabela II'!G78</f>
        <v>0</v>
      </c>
      <c r="H72" s="310">
        <f>'Tabela II'!H78</f>
        <v>0</v>
      </c>
      <c r="I72" s="310">
        <f>'Tabela II'!I78</f>
        <v>0</v>
      </c>
      <c r="J72" s="310">
        <f>'Tabela II'!J78</f>
        <v>260</v>
      </c>
      <c r="K72" s="310">
        <f>'Tabela II'!K78</f>
        <v>0</v>
      </c>
      <c r="L72" s="310">
        <f>'Tabela II'!L78</f>
        <v>0</v>
      </c>
      <c r="M72" s="310">
        <f>'Tabela II'!M78</f>
        <v>0</v>
      </c>
      <c r="N72" s="310">
        <f>'Tabela II'!N78</f>
        <v>0</v>
      </c>
      <c r="O72" s="310" t="str">
        <f>'Tabela II'!O78</f>
        <v/>
      </c>
      <c r="P72" s="310" t="str">
        <f>'Tabela II'!P78</f>
        <v/>
      </c>
      <c r="Q72" s="310">
        <f>'Tabela II'!Q78</f>
        <v>0</v>
      </c>
      <c r="R72" s="310">
        <f>'Tabela II'!R78</f>
        <v>0</v>
      </c>
      <c r="S72" s="310">
        <f>'Tabela II'!S78</f>
        <v>0</v>
      </c>
      <c r="T72" s="310">
        <f>'Tabela II'!T78</f>
        <v>0</v>
      </c>
      <c r="U72" s="310" t="str">
        <f>'Tabela II'!U78</f>
        <v/>
      </c>
      <c r="V72" s="310" t="str">
        <f>'Tabela II'!V78</f>
        <v/>
      </c>
    </row>
    <row r="73" spans="1:22" s="311" customFormat="1" x14ac:dyDescent="0.2">
      <c r="A73" s="3">
        <f>'Tabela I'!$F$1</f>
        <v>2022</v>
      </c>
      <c r="B73" s="3">
        <f>'Tabela I'!$F$2</f>
        <v>0</v>
      </c>
      <c r="C73" s="310">
        <f>'Tabela II'!B79</f>
        <v>0</v>
      </c>
      <c r="D73" s="310">
        <f>'Tabela II'!C79</f>
        <v>0</v>
      </c>
      <c r="E73" s="310">
        <f>'Tabela II'!D79</f>
        <v>0</v>
      </c>
      <c r="F73" s="310">
        <f>'Tabela II'!E79</f>
        <v>0</v>
      </c>
      <c r="G73" s="310">
        <f>'Tabela II'!G79</f>
        <v>0</v>
      </c>
      <c r="H73" s="310">
        <f>'Tabela II'!H79</f>
        <v>0</v>
      </c>
      <c r="I73" s="310">
        <f>'Tabela II'!I79</f>
        <v>0</v>
      </c>
      <c r="J73" s="310">
        <f>'Tabela II'!J79</f>
        <v>260</v>
      </c>
      <c r="K73" s="310">
        <f>'Tabela II'!K79</f>
        <v>0</v>
      </c>
      <c r="L73" s="310">
        <f>'Tabela II'!L79</f>
        <v>0</v>
      </c>
      <c r="M73" s="310">
        <f>'Tabela II'!M79</f>
        <v>0</v>
      </c>
      <c r="N73" s="310">
        <f>'Tabela II'!N79</f>
        <v>0</v>
      </c>
      <c r="O73" s="310" t="str">
        <f>'Tabela II'!O79</f>
        <v/>
      </c>
      <c r="P73" s="310" t="str">
        <f>'Tabela II'!P79</f>
        <v/>
      </c>
      <c r="Q73" s="310">
        <f>'Tabela II'!Q79</f>
        <v>0</v>
      </c>
      <c r="R73" s="310">
        <f>'Tabela II'!R79</f>
        <v>0</v>
      </c>
      <c r="S73" s="310">
        <f>'Tabela II'!S79</f>
        <v>0</v>
      </c>
      <c r="T73" s="310">
        <f>'Tabela II'!T79</f>
        <v>0</v>
      </c>
      <c r="U73" s="310" t="str">
        <f>'Tabela II'!U79</f>
        <v/>
      </c>
      <c r="V73" s="310" t="str">
        <f>'Tabela II'!V79</f>
        <v/>
      </c>
    </row>
    <row r="74" spans="1:22" s="311" customFormat="1" x14ac:dyDescent="0.2">
      <c r="A74" s="3">
        <f>'Tabela I'!$F$1</f>
        <v>2022</v>
      </c>
      <c r="B74" s="3">
        <f>'Tabela I'!$F$2</f>
        <v>0</v>
      </c>
      <c r="C74" s="310">
        <f>'Tabela II'!B80</f>
        <v>0</v>
      </c>
      <c r="D74" s="310">
        <f>'Tabela II'!C80</f>
        <v>0</v>
      </c>
      <c r="E74" s="310">
        <f>'Tabela II'!D80</f>
        <v>0</v>
      </c>
      <c r="F74" s="310">
        <f>'Tabela II'!E80</f>
        <v>0</v>
      </c>
      <c r="G74" s="310">
        <f>'Tabela II'!G80</f>
        <v>0</v>
      </c>
      <c r="H74" s="310">
        <f>'Tabela II'!H80</f>
        <v>0</v>
      </c>
      <c r="I74" s="310">
        <f>'Tabela II'!I80</f>
        <v>0</v>
      </c>
      <c r="J74" s="310">
        <f>'Tabela II'!J80</f>
        <v>260</v>
      </c>
      <c r="K74" s="310">
        <f>'Tabela II'!K80</f>
        <v>0</v>
      </c>
      <c r="L74" s="310">
        <f>'Tabela II'!L80</f>
        <v>0</v>
      </c>
      <c r="M74" s="310">
        <f>'Tabela II'!M80</f>
        <v>0</v>
      </c>
      <c r="N74" s="310">
        <f>'Tabela II'!N80</f>
        <v>0</v>
      </c>
      <c r="O74" s="310" t="str">
        <f>'Tabela II'!O80</f>
        <v/>
      </c>
      <c r="P74" s="310" t="str">
        <f>'Tabela II'!P80</f>
        <v/>
      </c>
      <c r="Q74" s="310">
        <f>'Tabela II'!Q80</f>
        <v>0</v>
      </c>
      <c r="R74" s="310">
        <f>'Tabela II'!R80</f>
        <v>0</v>
      </c>
      <c r="S74" s="310">
        <f>'Tabela II'!S80</f>
        <v>0</v>
      </c>
      <c r="T74" s="310">
        <f>'Tabela II'!T80</f>
        <v>0</v>
      </c>
      <c r="U74" s="310" t="str">
        <f>'Tabela II'!U80</f>
        <v/>
      </c>
      <c r="V74" s="310" t="str">
        <f>'Tabela II'!V80</f>
        <v/>
      </c>
    </row>
    <row r="75" spans="1:22" s="311" customFormat="1" x14ac:dyDescent="0.2">
      <c r="A75" s="3">
        <f>'Tabela I'!$F$1</f>
        <v>2022</v>
      </c>
      <c r="B75" s="3">
        <f>'Tabela I'!$F$2</f>
        <v>0</v>
      </c>
      <c r="C75" s="310">
        <f>'Tabela II'!B81</f>
        <v>0</v>
      </c>
      <c r="D75" s="310">
        <f>'Tabela II'!C81</f>
        <v>0</v>
      </c>
      <c r="E75" s="310">
        <f>'Tabela II'!D81</f>
        <v>0</v>
      </c>
      <c r="F75" s="310">
        <f>'Tabela II'!E81</f>
        <v>0</v>
      </c>
      <c r="G75" s="310">
        <f>'Tabela II'!G81</f>
        <v>0</v>
      </c>
      <c r="H75" s="310">
        <f>'Tabela II'!H81</f>
        <v>0</v>
      </c>
      <c r="I75" s="310">
        <f>'Tabela II'!I81</f>
        <v>0</v>
      </c>
      <c r="J75" s="310">
        <f>'Tabela II'!J81</f>
        <v>260</v>
      </c>
      <c r="K75" s="310">
        <f>'Tabela II'!K81</f>
        <v>0</v>
      </c>
      <c r="L75" s="310">
        <f>'Tabela II'!L81</f>
        <v>0</v>
      </c>
      <c r="M75" s="310">
        <f>'Tabela II'!M81</f>
        <v>0</v>
      </c>
      <c r="N75" s="310">
        <f>'Tabela II'!N81</f>
        <v>0</v>
      </c>
      <c r="O75" s="310" t="str">
        <f>'Tabela II'!O81</f>
        <v/>
      </c>
      <c r="P75" s="310" t="str">
        <f>'Tabela II'!P81</f>
        <v/>
      </c>
      <c r="Q75" s="310">
        <f>'Tabela II'!Q81</f>
        <v>0</v>
      </c>
      <c r="R75" s="310">
        <f>'Tabela II'!R81</f>
        <v>0</v>
      </c>
      <c r="S75" s="310">
        <f>'Tabela II'!S81</f>
        <v>0</v>
      </c>
      <c r="T75" s="310">
        <f>'Tabela II'!T81</f>
        <v>0</v>
      </c>
      <c r="U75" s="310" t="str">
        <f>'Tabela II'!U81</f>
        <v/>
      </c>
      <c r="V75" s="310" t="str">
        <f>'Tabela II'!V81</f>
        <v/>
      </c>
    </row>
    <row r="76" spans="1:22" s="311" customFormat="1" x14ac:dyDescent="0.2">
      <c r="A76" s="3">
        <f>'Tabela I'!$F$1</f>
        <v>2022</v>
      </c>
      <c r="B76" s="3">
        <f>'Tabela I'!$F$2</f>
        <v>0</v>
      </c>
      <c r="C76" s="310">
        <f>'Tabela II'!B82</f>
        <v>0</v>
      </c>
      <c r="D76" s="310">
        <f>'Tabela II'!C82</f>
        <v>0</v>
      </c>
      <c r="E76" s="310">
        <f>'Tabela II'!D82</f>
        <v>0</v>
      </c>
      <c r="F76" s="310">
        <f>'Tabela II'!E82</f>
        <v>0</v>
      </c>
      <c r="G76" s="310">
        <f>'Tabela II'!G82</f>
        <v>0</v>
      </c>
      <c r="H76" s="310">
        <f>'Tabela II'!H82</f>
        <v>0</v>
      </c>
      <c r="I76" s="310">
        <f>'Tabela II'!I82</f>
        <v>0</v>
      </c>
      <c r="J76" s="310">
        <f>'Tabela II'!J82</f>
        <v>260</v>
      </c>
      <c r="K76" s="310">
        <f>'Tabela II'!K82</f>
        <v>0</v>
      </c>
      <c r="L76" s="310">
        <f>'Tabela II'!L82</f>
        <v>0</v>
      </c>
      <c r="M76" s="310">
        <f>'Tabela II'!M82</f>
        <v>0</v>
      </c>
      <c r="N76" s="310">
        <f>'Tabela II'!N82</f>
        <v>0</v>
      </c>
      <c r="O76" s="310" t="str">
        <f>'Tabela II'!O82</f>
        <v/>
      </c>
      <c r="P76" s="310" t="str">
        <f>'Tabela II'!P82</f>
        <v/>
      </c>
      <c r="Q76" s="310">
        <f>'Tabela II'!Q82</f>
        <v>0</v>
      </c>
      <c r="R76" s="310">
        <f>'Tabela II'!R82</f>
        <v>0</v>
      </c>
      <c r="S76" s="310">
        <f>'Tabela II'!S82</f>
        <v>0</v>
      </c>
      <c r="T76" s="310">
        <f>'Tabela II'!T82</f>
        <v>0</v>
      </c>
      <c r="U76" s="310" t="str">
        <f>'Tabela II'!U82</f>
        <v/>
      </c>
      <c r="V76" s="310" t="str">
        <f>'Tabela II'!V82</f>
        <v/>
      </c>
    </row>
    <row r="77" spans="1:22" s="311" customFormat="1" x14ac:dyDescent="0.2">
      <c r="A77" s="3">
        <f>'Tabela I'!$F$1</f>
        <v>2022</v>
      </c>
      <c r="B77" s="3">
        <f>'Tabela I'!$F$2</f>
        <v>0</v>
      </c>
      <c r="C77" s="310">
        <f>'Tabela II'!B83</f>
        <v>0</v>
      </c>
      <c r="D77" s="310">
        <f>'Tabela II'!C83</f>
        <v>0</v>
      </c>
      <c r="E77" s="310">
        <f>'Tabela II'!D83</f>
        <v>0</v>
      </c>
      <c r="F77" s="310">
        <f>'Tabela II'!E83</f>
        <v>0</v>
      </c>
      <c r="G77" s="310">
        <f>'Tabela II'!G83</f>
        <v>0</v>
      </c>
      <c r="H77" s="310">
        <f>'Tabela II'!H83</f>
        <v>0</v>
      </c>
      <c r="I77" s="310">
        <f>'Tabela II'!I83</f>
        <v>0</v>
      </c>
      <c r="J77" s="310">
        <f>'Tabela II'!J83</f>
        <v>260</v>
      </c>
      <c r="K77" s="310">
        <f>'Tabela II'!K83</f>
        <v>0</v>
      </c>
      <c r="L77" s="310">
        <f>'Tabela II'!L83</f>
        <v>0</v>
      </c>
      <c r="M77" s="310">
        <f>'Tabela II'!M83</f>
        <v>0</v>
      </c>
      <c r="N77" s="310">
        <f>'Tabela II'!N83</f>
        <v>0</v>
      </c>
      <c r="O77" s="310" t="str">
        <f>'Tabela II'!O83</f>
        <v/>
      </c>
      <c r="P77" s="310" t="str">
        <f>'Tabela II'!P83</f>
        <v/>
      </c>
      <c r="Q77" s="310">
        <f>'Tabela II'!Q83</f>
        <v>0</v>
      </c>
      <c r="R77" s="310">
        <f>'Tabela II'!R83</f>
        <v>0</v>
      </c>
      <c r="S77" s="310">
        <f>'Tabela II'!S83</f>
        <v>0</v>
      </c>
      <c r="T77" s="310">
        <f>'Tabela II'!T83</f>
        <v>0</v>
      </c>
      <c r="U77" s="310" t="str">
        <f>'Tabela II'!U83</f>
        <v/>
      </c>
      <c r="V77" s="310" t="str">
        <f>'Tabela II'!V83</f>
        <v/>
      </c>
    </row>
    <row r="78" spans="1:22" s="311" customFormat="1" x14ac:dyDescent="0.2">
      <c r="A78" s="3">
        <f>'Tabela I'!$F$1</f>
        <v>2022</v>
      </c>
      <c r="B78" s="3">
        <f>'Tabela I'!$F$2</f>
        <v>0</v>
      </c>
      <c r="C78" s="310">
        <f>'Tabela II'!B84</f>
        <v>0</v>
      </c>
      <c r="D78" s="310">
        <f>'Tabela II'!C84</f>
        <v>0</v>
      </c>
      <c r="E78" s="310">
        <f>'Tabela II'!D84</f>
        <v>0</v>
      </c>
      <c r="F78" s="310">
        <f>'Tabela II'!E84</f>
        <v>0</v>
      </c>
      <c r="G78" s="310">
        <f>'Tabela II'!G84</f>
        <v>0</v>
      </c>
      <c r="H78" s="310">
        <f>'Tabela II'!H84</f>
        <v>0</v>
      </c>
      <c r="I78" s="310">
        <f>'Tabela II'!I84</f>
        <v>0</v>
      </c>
      <c r="J78" s="310">
        <f>'Tabela II'!J84</f>
        <v>260</v>
      </c>
      <c r="K78" s="310">
        <f>'Tabela II'!K84</f>
        <v>0</v>
      </c>
      <c r="L78" s="310">
        <f>'Tabela II'!L84</f>
        <v>0</v>
      </c>
      <c r="M78" s="310">
        <f>'Tabela II'!M84</f>
        <v>0</v>
      </c>
      <c r="N78" s="310">
        <f>'Tabela II'!N84</f>
        <v>0</v>
      </c>
      <c r="O78" s="310" t="str">
        <f>'Tabela II'!O84</f>
        <v/>
      </c>
      <c r="P78" s="310" t="str">
        <f>'Tabela II'!P84</f>
        <v/>
      </c>
      <c r="Q78" s="310">
        <f>'Tabela II'!Q84</f>
        <v>0</v>
      </c>
      <c r="R78" s="310">
        <f>'Tabela II'!R84</f>
        <v>0</v>
      </c>
      <c r="S78" s="310">
        <f>'Tabela II'!S84</f>
        <v>0</v>
      </c>
      <c r="T78" s="310">
        <f>'Tabela II'!T84</f>
        <v>0</v>
      </c>
      <c r="U78" s="310" t="str">
        <f>'Tabela II'!U84</f>
        <v/>
      </c>
      <c r="V78" s="310" t="str">
        <f>'Tabela II'!V84</f>
        <v/>
      </c>
    </row>
    <row r="79" spans="1:22" s="311" customFormat="1" x14ac:dyDescent="0.2">
      <c r="A79" s="3">
        <f>'Tabela I'!$F$1</f>
        <v>2022</v>
      </c>
      <c r="B79" s="3">
        <f>'Tabela I'!$F$2</f>
        <v>0</v>
      </c>
      <c r="C79" s="310">
        <f>'Tabela II'!B85</f>
        <v>0</v>
      </c>
      <c r="D79" s="310">
        <f>'Tabela II'!C85</f>
        <v>0</v>
      </c>
      <c r="E79" s="310">
        <f>'Tabela II'!D85</f>
        <v>0</v>
      </c>
      <c r="F79" s="310">
        <f>'Tabela II'!E85</f>
        <v>0</v>
      </c>
      <c r="G79" s="310">
        <f>'Tabela II'!G85</f>
        <v>0</v>
      </c>
      <c r="H79" s="310">
        <f>'Tabela II'!H85</f>
        <v>0</v>
      </c>
      <c r="I79" s="310">
        <f>'Tabela II'!I85</f>
        <v>0</v>
      </c>
      <c r="J79" s="310">
        <f>'Tabela II'!J85</f>
        <v>260</v>
      </c>
      <c r="K79" s="310">
        <f>'Tabela II'!K85</f>
        <v>0</v>
      </c>
      <c r="L79" s="310">
        <f>'Tabela II'!L85</f>
        <v>0</v>
      </c>
      <c r="M79" s="310">
        <f>'Tabela II'!M85</f>
        <v>0</v>
      </c>
      <c r="N79" s="310">
        <f>'Tabela II'!N85</f>
        <v>0</v>
      </c>
      <c r="O79" s="310" t="str">
        <f>'Tabela II'!O85</f>
        <v/>
      </c>
      <c r="P79" s="310" t="str">
        <f>'Tabela II'!P85</f>
        <v/>
      </c>
      <c r="Q79" s="310">
        <f>'Tabela II'!Q85</f>
        <v>0</v>
      </c>
      <c r="R79" s="310">
        <f>'Tabela II'!R85</f>
        <v>0</v>
      </c>
      <c r="S79" s="310">
        <f>'Tabela II'!S85</f>
        <v>0</v>
      </c>
      <c r="T79" s="310">
        <f>'Tabela II'!T85</f>
        <v>0</v>
      </c>
      <c r="U79" s="310" t="str">
        <f>'Tabela II'!U85</f>
        <v/>
      </c>
      <c r="V79" s="310" t="str">
        <f>'Tabela II'!V85</f>
        <v/>
      </c>
    </row>
    <row r="80" spans="1:22" s="311" customFormat="1" x14ac:dyDescent="0.2">
      <c r="A80" s="3">
        <f>'Tabela I'!$F$1</f>
        <v>2022</v>
      </c>
      <c r="B80" s="3">
        <f>'Tabela I'!$F$2</f>
        <v>0</v>
      </c>
      <c r="C80" s="310">
        <f>'Tabela II'!B86</f>
        <v>0</v>
      </c>
      <c r="D80" s="310">
        <f>'Tabela II'!C86</f>
        <v>0</v>
      </c>
      <c r="E80" s="310">
        <f>'Tabela II'!D86</f>
        <v>0</v>
      </c>
      <c r="F80" s="310">
        <f>'Tabela II'!E86</f>
        <v>0</v>
      </c>
      <c r="G80" s="310">
        <f>'Tabela II'!G86</f>
        <v>0</v>
      </c>
      <c r="H80" s="310">
        <f>'Tabela II'!H86</f>
        <v>0</v>
      </c>
      <c r="I80" s="310">
        <f>'Tabela II'!I86</f>
        <v>0</v>
      </c>
      <c r="J80" s="310">
        <f>'Tabela II'!J86</f>
        <v>260</v>
      </c>
      <c r="K80" s="310">
        <f>'Tabela II'!K86</f>
        <v>0</v>
      </c>
      <c r="L80" s="310">
        <f>'Tabela II'!L86</f>
        <v>0</v>
      </c>
      <c r="M80" s="310">
        <f>'Tabela II'!M86</f>
        <v>0</v>
      </c>
      <c r="N80" s="310">
        <f>'Tabela II'!N86</f>
        <v>0</v>
      </c>
      <c r="O80" s="310" t="str">
        <f>'Tabela II'!O86</f>
        <v/>
      </c>
      <c r="P80" s="310" t="str">
        <f>'Tabela II'!P86</f>
        <v/>
      </c>
      <c r="Q80" s="310">
        <f>'Tabela II'!Q86</f>
        <v>0</v>
      </c>
      <c r="R80" s="310">
        <f>'Tabela II'!R86</f>
        <v>0</v>
      </c>
      <c r="S80" s="310">
        <f>'Tabela II'!S86</f>
        <v>0</v>
      </c>
      <c r="T80" s="310">
        <f>'Tabela II'!T86</f>
        <v>0</v>
      </c>
      <c r="U80" s="310" t="str">
        <f>'Tabela II'!U86</f>
        <v/>
      </c>
      <c r="V80" s="310" t="str">
        <f>'Tabela II'!V86</f>
        <v/>
      </c>
    </row>
    <row r="81" spans="1:23" s="311" customFormat="1" x14ac:dyDescent="0.2">
      <c r="A81" s="3">
        <f>'Tabela I'!$F$1</f>
        <v>2022</v>
      </c>
      <c r="B81" s="3">
        <f>'Tabela I'!$F$2</f>
        <v>0</v>
      </c>
      <c r="C81" s="310">
        <f>'Tabela II'!B87</f>
        <v>0</v>
      </c>
      <c r="D81" s="310">
        <f>'Tabela II'!C87</f>
        <v>0</v>
      </c>
      <c r="E81" s="310">
        <f>'Tabela II'!D87</f>
        <v>0</v>
      </c>
      <c r="F81" s="310">
        <f>'Tabela II'!E87</f>
        <v>0</v>
      </c>
      <c r="G81" s="310">
        <f>'Tabela II'!G87</f>
        <v>0</v>
      </c>
      <c r="H81" s="310">
        <f>'Tabela II'!H87</f>
        <v>0</v>
      </c>
      <c r="I81" s="310">
        <f>'Tabela II'!I87</f>
        <v>0</v>
      </c>
      <c r="J81" s="310">
        <f>'Tabela II'!J87</f>
        <v>260</v>
      </c>
      <c r="K81" s="310">
        <f>'Tabela II'!K87</f>
        <v>0</v>
      </c>
      <c r="L81" s="310">
        <f>'Tabela II'!L87</f>
        <v>0</v>
      </c>
      <c r="M81" s="310">
        <f>'Tabela II'!M87</f>
        <v>0</v>
      </c>
      <c r="N81" s="310">
        <f>'Tabela II'!N87</f>
        <v>0</v>
      </c>
      <c r="O81" s="310" t="str">
        <f>'Tabela II'!O87</f>
        <v/>
      </c>
      <c r="P81" s="310" t="str">
        <f>'Tabela II'!P87</f>
        <v/>
      </c>
      <c r="Q81" s="310">
        <f>'Tabela II'!Q87</f>
        <v>0</v>
      </c>
      <c r="R81" s="310">
        <f>'Tabela II'!R87</f>
        <v>0</v>
      </c>
      <c r="S81" s="310">
        <f>'Tabela II'!S87</f>
        <v>0</v>
      </c>
      <c r="T81" s="310">
        <f>'Tabela II'!T87</f>
        <v>0</v>
      </c>
      <c r="U81" s="310" t="str">
        <f>'Tabela II'!U87</f>
        <v/>
      </c>
      <c r="V81" s="310" t="str">
        <f>'Tabela II'!V87</f>
        <v/>
      </c>
    </row>
    <row r="82" spans="1:23" s="311" customFormat="1" x14ac:dyDescent="0.2">
      <c r="A82" s="3">
        <f>'Tabela I'!$F$1</f>
        <v>2022</v>
      </c>
      <c r="B82" s="3">
        <f>'Tabela I'!$F$2</f>
        <v>0</v>
      </c>
      <c r="C82" s="310">
        <f>'Tabela II'!B88</f>
        <v>0</v>
      </c>
      <c r="D82" s="310">
        <f>'Tabela II'!C88</f>
        <v>0</v>
      </c>
      <c r="E82" s="310">
        <f>'Tabela II'!D88</f>
        <v>0</v>
      </c>
      <c r="F82" s="310">
        <f>'Tabela II'!E88</f>
        <v>0</v>
      </c>
      <c r="G82" s="310">
        <f>'Tabela II'!G88</f>
        <v>0</v>
      </c>
      <c r="H82" s="310">
        <f>'Tabela II'!H88</f>
        <v>0</v>
      </c>
      <c r="I82" s="310">
        <f>'Tabela II'!I88</f>
        <v>0</v>
      </c>
      <c r="J82" s="310">
        <f>'Tabela II'!J88</f>
        <v>260</v>
      </c>
      <c r="K82" s="310">
        <f>'Tabela II'!K88</f>
        <v>0</v>
      </c>
      <c r="L82" s="310">
        <f>'Tabela II'!L88</f>
        <v>0</v>
      </c>
      <c r="M82" s="310">
        <f>'Tabela II'!M88</f>
        <v>0</v>
      </c>
      <c r="N82" s="310">
        <f>'Tabela II'!N88</f>
        <v>0</v>
      </c>
      <c r="O82" s="310" t="str">
        <f>'Tabela II'!O88</f>
        <v/>
      </c>
      <c r="P82" s="310" t="str">
        <f>'Tabela II'!P88</f>
        <v/>
      </c>
      <c r="Q82" s="310">
        <f>'Tabela II'!Q88</f>
        <v>0</v>
      </c>
      <c r="R82" s="310">
        <f>'Tabela II'!R88</f>
        <v>0</v>
      </c>
      <c r="S82" s="310">
        <f>'Tabela II'!S88</f>
        <v>0</v>
      </c>
      <c r="T82" s="310">
        <f>'Tabela II'!T88</f>
        <v>0</v>
      </c>
      <c r="U82" s="310" t="str">
        <f>'Tabela II'!U88</f>
        <v/>
      </c>
      <c r="V82" s="310" t="str">
        <f>'Tabela II'!V88</f>
        <v/>
      </c>
    </row>
    <row r="83" spans="1:23" s="311" customFormat="1" x14ac:dyDescent="0.2">
      <c r="A83" s="314"/>
      <c r="B83" s="314"/>
      <c r="C83" s="315"/>
      <c r="D83" s="315"/>
      <c r="E83" s="315"/>
      <c r="F83" s="315"/>
      <c r="G83" s="315"/>
      <c r="H83" s="315"/>
      <c r="I83" s="315"/>
      <c r="J83" s="315"/>
      <c r="K83" s="315"/>
      <c r="L83" s="315"/>
      <c r="M83" s="315"/>
      <c r="N83" s="315"/>
      <c r="O83" s="315"/>
      <c r="P83" s="315"/>
      <c r="Q83" s="315"/>
    </row>
    <row r="84" spans="1:23" s="311" customFormat="1" ht="57" customHeight="1" x14ac:dyDescent="0.2">
      <c r="A84" s="305" t="s">
        <v>193</v>
      </c>
      <c r="B84" s="305" t="s">
        <v>194</v>
      </c>
      <c r="C84" s="305" t="s">
        <v>195</v>
      </c>
      <c r="D84" s="305" t="s">
        <v>196</v>
      </c>
      <c r="E84" s="305" t="s">
        <v>197</v>
      </c>
      <c r="F84" s="305" t="s">
        <v>198</v>
      </c>
      <c r="G84" s="305" t="s">
        <v>199</v>
      </c>
      <c r="H84" s="306" t="s">
        <v>200</v>
      </c>
      <c r="I84" s="306" t="s">
        <v>201</v>
      </c>
      <c r="J84" s="306" t="s">
        <v>202</v>
      </c>
      <c r="K84" s="305" t="s">
        <v>203</v>
      </c>
      <c r="L84" s="305" t="s">
        <v>204</v>
      </c>
      <c r="M84" s="305" t="s">
        <v>205</v>
      </c>
      <c r="N84" s="305" t="s">
        <v>206</v>
      </c>
      <c r="O84" s="305" t="s">
        <v>207</v>
      </c>
      <c r="P84" s="305" t="s">
        <v>208</v>
      </c>
      <c r="Q84" s="393" t="s">
        <v>230</v>
      </c>
      <c r="R84" s="393" t="s">
        <v>231</v>
      </c>
      <c r="S84" s="393" t="s">
        <v>232</v>
      </c>
      <c r="T84" s="393" t="s">
        <v>233</v>
      </c>
      <c r="U84" s="393" t="s">
        <v>234</v>
      </c>
      <c r="V84" s="394" t="s">
        <v>235</v>
      </c>
      <c r="W84" s="394" t="s">
        <v>194</v>
      </c>
    </row>
    <row r="85" spans="1:23" s="311" customFormat="1" x14ac:dyDescent="0.2">
      <c r="A85" s="3">
        <f>'Tabela I'!$F$1</f>
        <v>2022</v>
      </c>
      <c r="B85" s="3">
        <f>'Tabela I'!$F$2</f>
        <v>0</v>
      </c>
      <c r="C85" s="310">
        <f>'Tabela II'!D117</f>
        <v>0</v>
      </c>
      <c r="D85" s="316">
        <f>'Tabela II'!C118</f>
        <v>0</v>
      </c>
      <c r="E85" s="316">
        <f>'Tabela II'!D118</f>
        <v>0</v>
      </c>
      <c r="F85" s="316" t="str">
        <f>'Tabela II'!E118</f>
        <v>Predsjednik suda</v>
      </c>
      <c r="G85" s="316">
        <f>'Tabela II'!G118</f>
        <v>0</v>
      </c>
      <c r="H85" s="316">
        <f>'Tabela II'!H118</f>
        <v>0</v>
      </c>
      <c r="I85" s="316">
        <f>'Tabela II'!I118</f>
        <v>0</v>
      </c>
      <c r="J85" s="316">
        <f>'Tabela II'!J118</f>
        <v>0</v>
      </c>
      <c r="K85" s="316">
        <f>'Tabela II'!K118</f>
        <v>0</v>
      </c>
      <c r="L85" s="316">
        <f>'Tabela II'!L118</f>
        <v>0</v>
      </c>
      <c r="M85" s="316">
        <f>'Tabela II'!M118</f>
        <v>0</v>
      </c>
      <c r="N85" s="316">
        <f>'Tabela II'!N118</f>
        <v>0</v>
      </c>
      <c r="O85" s="316">
        <f>'Tabela II'!O118</f>
        <v>0</v>
      </c>
      <c r="P85" s="316">
        <f>'Tabela II'!P118</f>
        <v>0</v>
      </c>
      <c r="Q85" s="316">
        <f>'Tabela II'!Q118</f>
        <v>0</v>
      </c>
      <c r="R85" s="316">
        <f>'Tabela II'!R118</f>
        <v>0</v>
      </c>
      <c r="S85" s="316">
        <f>'Tabela II'!S118</f>
        <v>0</v>
      </c>
      <c r="T85" s="316">
        <f>'Tabela II'!T118</f>
        <v>0</v>
      </c>
      <c r="U85" s="316" t="str">
        <f>'Tabela II'!U118</f>
        <v/>
      </c>
      <c r="V85" s="316">
        <f>'Tabela II'!V118</f>
        <v>0</v>
      </c>
      <c r="W85" s="316" t="str">
        <f>'Tabela II'!A118</f>
        <v>Sud 1</v>
      </c>
    </row>
    <row r="86" spans="1:23" s="311" customFormat="1" x14ac:dyDescent="0.2">
      <c r="A86" s="3">
        <f>'Tabela I'!$F$1</f>
        <v>2022</v>
      </c>
      <c r="B86" s="3">
        <f>'Tabela I'!$F$2</f>
        <v>0</v>
      </c>
      <c r="C86" s="310">
        <f>'Tabela II'!D117</f>
        <v>0</v>
      </c>
      <c r="D86" s="310">
        <f>'Tabela II'!C119</f>
        <v>0</v>
      </c>
      <c r="E86" s="310">
        <f>'Tabela II'!D119</f>
        <v>0</v>
      </c>
      <c r="F86" s="310">
        <f>'Tabela II'!E119</f>
        <v>0</v>
      </c>
      <c r="G86" s="310">
        <f>'Tabela II'!G119</f>
        <v>0</v>
      </c>
      <c r="H86" s="310">
        <f>'Tabela II'!H119</f>
        <v>0</v>
      </c>
      <c r="I86" s="310">
        <f>'Tabela II'!I119</f>
        <v>0</v>
      </c>
      <c r="J86" s="310">
        <f>'Tabela II'!J119</f>
        <v>0</v>
      </c>
      <c r="K86" s="310">
        <f>'Tabela II'!K119</f>
        <v>0</v>
      </c>
      <c r="L86" s="310">
        <f>'Tabela II'!L119</f>
        <v>0</v>
      </c>
      <c r="M86" s="310">
        <f>'Tabela II'!M119</f>
        <v>0</v>
      </c>
      <c r="N86" s="310">
        <f>'Tabela II'!N119</f>
        <v>0</v>
      </c>
      <c r="O86" s="310">
        <f>'Tabela II'!O119</f>
        <v>0</v>
      </c>
      <c r="P86" s="310">
        <f>'Tabela II'!P119</f>
        <v>0</v>
      </c>
      <c r="Q86" s="310">
        <f>'Tabela II'!Q119</f>
        <v>0</v>
      </c>
      <c r="R86" s="310">
        <f>'Tabela II'!R119</f>
        <v>0</v>
      </c>
      <c r="S86" s="310">
        <f>'Tabela II'!S119</f>
        <v>0</v>
      </c>
      <c r="T86" s="310">
        <f>'Tabela II'!T119</f>
        <v>0</v>
      </c>
      <c r="U86" s="310" t="str">
        <f>'Tabela II'!U119</f>
        <v/>
      </c>
      <c r="V86" s="310">
        <f>'Tabela II'!V119</f>
        <v>0</v>
      </c>
      <c r="W86" s="310" t="str">
        <f>'Tabela II'!A119</f>
        <v xml:space="preserve">Sud 2 </v>
      </c>
    </row>
    <row r="87" spans="1:23" s="311" customFormat="1" x14ac:dyDescent="0.2">
      <c r="A87" s="3">
        <f>'Tabela I'!$F$1</f>
        <v>2022</v>
      </c>
      <c r="B87" s="3">
        <f>'Tabela I'!$F$2</f>
        <v>0</v>
      </c>
      <c r="C87" s="317">
        <f>'Tabela II'!D120</f>
        <v>0</v>
      </c>
      <c r="D87" s="401">
        <f>'Tabela II'!C121</f>
        <v>0</v>
      </c>
      <c r="E87" s="401">
        <f>'Tabela II'!D121</f>
        <v>0</v>
      </c>
      <c r="F87" s="401">
        <f>'Tabela II'!E121</f>
        <v>0</v>
      </c>
      <c r="G87" s="401">
        <f>'Tabela II'!G121</f>
        <v>0</v>
      </c>
      <c r="H87" s="401">
        <f>'Tabela II'!H121</f>
        <v>0</v>
      </c>
      <c r="I87" s="401">
        <f>'Tabela II'!I121</f>
        <v>0</v>
      </c>
      <c r="J87" s="401">
        <f>'Tabela II'!J121</f>
        <v>0</v>
      </c>
      <c r="K87" s="401">
        <f>'Tabela II'!K121</f>
        <v>0</v>
      </c>
      <c r="L87" s="401">
        <f>'Tabela II'!L121</f>
        <v>0</v>
      </c>
      <c r="M87" s="401">
        <f>'Tabela II'!M121</f>
        <v>0</v>
      </c>
      <c r="N87" s="401">
        <f>'Tabela II'!N121</f>
        <v>0</v>
      </c>
      <c r="O87" s="401">
        <f>'Tabela II'!O121</f>
        <v>0</v>
      </c>
      <c r="P87" s="401">
        <f>'Tabela II'!P121</f>
        <v>0</v>
      </c>
      <c r="Q87" s="401">
        <f>'Tabela II'!Q121</f>
        <v>0</v>
      </c>
      <c r="R87" s="401">
        <f>'Tabela II'!R121</f>
        <v>0</v>
      </c>
      <c r="S87" s="401">
        <f>'Tabela II'!S121</f>
        <v>0</v>
      </c>
      <c r="T87" s="401">
        <f>'Tabela II'!T121</f>
        <v>0</v>
      </c>
      <c r="U87" s="401" t="str">
        <f>'Tabela II'!U121</f>
        <v/>
      </c>
      <c r="V87" s="401">
        <f>'Tabela II'!V121</f>
        <v>0</v>
      </c>
      <c r="W87" s="401" t="str">
        <f>'Tabela II'!A121</f>
        <v>Sud 1</v>
      </c>
    </row>
    <row r="88" spans="1:23" s="311" customFormat="1" x14ac:dyDescent="0.2">
      <c r="A88" s="3">
        <f>'Tabela I'!$F$1</f>
        <v>2022</v>
      </c>
      <c r="B88" s="3">
        <f>'Tabela I'!$F$2</f>
        <v>0</v>
      </c>
      <c r="C88" s="317">
        <f>'Tabela II'!D120</f>
        <v>0</v>
      </c>
      <c r="D88" s="317">
        <f>'Tabela II'!C122</f>
        <v>0</v>
      </c>
      <c r="E88" s="317">
        <f>'Tabela II'!D122</f>
        <v>0</v>
      </c>
      <c r="F88" s="317">
        <f>'Tabela II'!E122</f>
        <v>0</v>
      </c>
      <c r="G88" s="317">
        <f>'Tabela II'!G122</f>
        <v>0</v>
      </c>
      <c r="H88" s="317">
        <f>'Tabela II'!H122</f>
        <v>0</v>
      </c>
      <c r="I88" s="317">
        <f>'Tabela II'!I122</f>
        <v>0</v>
      </c>
      <c r="J88" s="317">
        <f>'Tabela II'!J122</f>
        <v>0</v>
      </c>
      <c r="K88" s="317">
        <f>'Tabela II'!K122</f>
        <v>0</v>
      </c>
      <c r="L88" s="317">
        <f>'Tabela II'!L122</f>
        <v>0</v>
      </c>
      <c r="M88" s="317">
        <f>'Tabela II'!M122</f>
        <v>0</v>
      </c>
      <c r="N88" s="317">
        <f>'Tabela II'!N122</f>
        <v>0</v>
      </c>
      <c r="O88" s="317">
        <f>'Tabela II'!O122</f>
        <v>0</v>
      </c>
      <c r="P88" s="317">
        <f>'Tabela II'!P122</f>
        <v>0</v>
      </c>
      <c r="Q88" s="317">
        <f>'Tabela II'!Q122</f>
        <v>0</v>
      </c>
      <c r="R88" s="317">
        <f>'Tabela II'!R122</f>
        <v>0</v>
      </c>
      <c r="S88" s="317">
        <f>'Tabela II'!S122</f>
        <v>0</v>
      </c>
      <c r="T88" s="317">
        <f>'Tabela II'!T122</f>
        <v>0</v>
      </c>
      <c r="U88" s="317" t="str">
        <f>'Tabela II'!U122</f>
        <v/>
      </c>
      <c r="V88" s="317">
        <f>'Tabela II'!V122</f>
        <v>0</v>
      </c>
      <c r="W88" s="317" t="str">
        <f>'Tabela II'!A122</f>
        <v xml:space="preserve">Sud 2 </v>
      </c>
    </row>
    <row r="89" spans="1:23" s="311" customFormat="1" x14ac:dyDescent="0.2">
      <c r="A89" s="3">
        <f>'Tabela I'!$F$1</f>
        <v>2022</v>
      </c>
      <c r="B89" s="3">
        <f>'Tabela I'!$F$2</f>
        <v>0</v>
      </c>
      <c r="C89" s="310">
        <f>'Tabela II'!D123</f>
        <v>0</v>
      </c>
      <c r="D89" s="316">
        <f>'Tabela II'!C124</f>
        <v>0</v>
      </c>
      <c r="E89" s="316">
        <f>'Tabela II'!D124</f>
        <v>0</v>
      </c>
      <c r="F89" s="316">
        <f>'Tabela II'!E124</f>
        <v>0</v>
      </c>
      <c r="G89" s="316">
        <f>'Tabela II'!G124</f>
        <v>0</v>
      </c>
      <c r="H89" s="316">
        <f>'Tabela II'!H124</f>
        <v>0</v>
      </c>
      <c r="I89" s="316">
        <f>'Tabela II'!I124</f>
        <v>0</v>
      </c>
      <c r="J89" s="316">
        <f>'Tabela II'!J124</f>
        <v>0</v>
      </c>
      <c r="K89" s="316">
        <f>'Tabela II'!K124</f>
        <v>0</v>
      </c>
      <c r="L89" s="316">
        <f>'Tabela II'!L124</f>
        <v>0</v>
      </c>
      <c r="M89" s="316">
        <f>'Tabela II'!M124</f>
        <v>0</v>
      </c>
      <c r="N89" s="316">
        <f>'Tabela II'!N124</f>
        <v>0</v>
      </c>
      <c r="O89" s="316">
        <f>'Tabela II'!O124</f>
        <v>0</v>
      </c>
      <c r="P89" s="316">
        <f>'Tabela II'!P124</f>
        <v>0</v>
      </c>
      <c r="Q89" s="316">
        <f>'Tabela II'!Q124</f>
        <v>0</v>
      </c>
      <c r="R89" s="316">
        <f>'Tabela II'!R124</f>
        <v>0</v>
      </c>
      <c r="S89" s="316">
        <f>'Tabela II'!S124</f>
        <v>0</v>
      </c>
      <c r="T89" s="316">
        <f>'Tabela II'!T124</f>
        <v>0</v>
      </c>
      <c r="U89" s="316" t="str">
        <f>'Tabela II'!U124</f>
        <v/>
      </c>
      <c r="V89" s="316">
        <f>'Tabela II'!V124</f>
        <v>0</v>
      </c>
      <c r="W89" s="316" t="str">
        <f>'Tabela II'!A124</f>
        <v>Sud 1</v>
      </c>
    </row>
    <row r="90" spans="1:23" s="311" customFormat="1" x14ac:dyDescent="0.2">
      <c r="A90" s="3">
        <f>'Tabela I'!$F$1</f>
        <v>2022</v>
      </c>
      <c r="B90" s="3">
        <f>'Tabela I'!$F$2</f>
        <v>0</v>
      </c>
      <c r="C90" s="310">
        <f>'Tabela II'!D123</f>
        <v>0</v>
      </c>
      <c r="D90" s="310">
        <f>'Tabela II'!C125</f>
        <v>0</v>
      </c>
      <c r="E90" s="310">
        <f>'Tabela II'!D125</f>
        <v>0</v>
      </c>
      <c r="F90" s="310">
        <f>'Tabela II'!E125</f>
        <v>0</v>
      </c>
      <c r="G90" s="310">
        <f>'Tabela II'!G125</f>
        <v>0</v>
      </c>
      <c r="H90" s="310">
        <f>'Tabela II'!H125</f>
        <v>0</v>
      </c>
      <c r="I90" s="310">
        <f>'Tabela II'!I125</f>
        <v>0</v>
      </c>
      <c r="J90" s="310">
        <f>'Tabela II'!J125</f>
        <v>0</v>
      </c>
      <c r="K90" s="310">
        <f>'Tabela II'!K125</f>
        <v>0</v>
      </c>
      <c r="L90" s="310">
        <f>'Tabela II'!L125</f>
        <v>0</v>
      </c>
      <c r="M90" s="310">
        <f>'Tabela II'!M125</f>
        <v>0</v>
      </c>
      <c r="N90" s="310">
        <f>'Tabela II'!N125</f>
        <v>0</v>
      </c>
      <c r="O90" s="310">
        <f>'Tabela II'!O125</f>
        <v>0</v>
      </c>
      <c r="P90" s="310">
        <f>'Tabela II'!P125</f>
        <v>0</v>
      </c>
      <c r="Q90" s="310">
        <f>'Tabela II'!Q125</f>
        <v>0</v>
      </c>
      <c r="R90" s="310">
        <f>'Tabela II'!R125</f>
        <v>0</v>
      </c>
      <c r="S90" s="310">
        <f>'Tabela II'!S125</f>
        <v>0</v>
      </c>
      <c r="T90" s="310">
        <f>'Tabela II'!T125</f>
        <v>0</v>
      </c>
      <c r="U90" s="310" t="str">
        <f>'Tabela II'!U125</f>
        <v/>
      </c>
      <c r="V90" s="310">
        <f>'Tabela II'!V125</f>
        <v>0</v>
      </c>
      <c r="W90" s="310" t="str">
        <f>'Tabela II'!A125</f>
        <v xml:space="preserve">Sud 2 </v>
      </c>
    </row>
    <row r="91" spans="1:23" s="311" customFormat="1" x14ac:dyDescent="0.2">
      <c r="A91" s="3">
        <f>'Tabela I'!$F$1</f>
        <v>2022</v>
      </c>
      <c r="B91" s="3">
        <f>'Tabela I'!$F$2</f>
        <v>0</v>
      </c>
      <c r="C91" s="317">
        <f>'Tabela II'!D126</f>
        <v>0</v>
      </c>
      <c r="D91" s="401">
        <f>'Tabela II'!C127</f>
        <v>0</v>
      </c>
      <c r="E91" s="401">
        <f>'Tabela II'!D127</f>
        <v>0</v>
      </c>
      <c r="F91" s="401">
        <f>'Tabela II'!E127</f>
        <v>0</v>
      </c>
      <c r="G91" s="401">
        <f>'Tabela II'!G127</f>
        <v>0</v>
      </c>
      <c r="H91" s="401">
        <f>'Tabela II'!H127</f>
        <v>0</v>
      </c>
      <c r="I91" s="401">
        <f>'Tabela II'!I127</f>
        <v>0</v>
      </c>
      <c r="J91" s="401">
        <f>'Tabela II'!J127</f>
        <v>0</v>
      </c>
      <c r="K91" s="401">
        <f>'Tabela II'!K127</f>
        <v>0</v>
      </c>
      <c r="L91" s="401">
        <f>'Tabela II'!L127</f>
        <v>0</v>
      </c>
      <c r="M91" s="401">
        <f>'Tabela II'!M127</f>
        <v>0</v>
      </c>
      <c r="N91" s="401">
        <f>'Tabela II'!N127</f>
        <v>0</v>
      </c>
      <c r="O91" s="401">
        <f>'Tabela II'!O127</f>
        <v>0</v>
      </c>
      <c r="P91" s="401">
        <f>'Tabela II'!P127</f>
        <v>0</v>
      </c>
      <c r="Q91" s="401">
        <f>'Tabela II'!Q127</f>
        <v>0</v>
      </c>
      <c r="R91" s="401">
        <f>'Tabela II'!R127</f>
        <v>0</v>
      </c>
      <c r="S91" s="401">
        <f>'Tabela II'!S127</f>
        <v>0</v>
      </c>
      <c r="T91" s="401">
        <f>'Tabela II'!T127</f>
        <v>0</v>
      </c>
      <c r="U91" s="401" t="str">
        <f>'Tabela II'!U127</f>
        <v/>
      </c>
      <c r="V91" s="401">
        <f>'Tabela II'!V127</f>
        <v>0</v>
      </c>
      <c r="W91" s="401" t="str">
        <f>'Tabela II'!A127</f>
        <v>Sud 1</v>
      </c>
    </row>
    <row r="92" spans="1:23" s="311" customFormat="1" x14ac:dyDescent="0.2">
      <c r="A92" s="3">
        <f>'Tabela I'!$F$1</f>
        <v>2022</v>
      </c>
      <c r="B92" s="3">
        <f>'Tabela I'!$F$2</f>
        <v>0</v>
      </c>
      <c r="C92" s="317">
        <f>'Tabela II'!D126</f>
        <v>0</v>
      </c>
      <c r="D92" s="317">
        <f>'Tabela II'!C128</f>
        <v>0</v>
      </c>
      <c r="E92" s="317">
        <f>'Tabela II'!D128</f>
        <v>0</v>
      </c>
      <c r="F92" s="317">
        <f>'Tabela II'!E128</f>
        <v>0</v>
      </c>
      <c r="G92" s="317">
        <f>'Tabela II'!G128</f>
        <v>0</v>
      </c>
      <c r="H92" s="317">
        <f>'Tabela II'!H128</f>
        <v>0</v>
      </c>
      <c r="I92" s="317">
        <f>'Tabela II'!I128</f>
        <v>0</v>
      </c>
      <c r="J92" s="317">
        <f>'Tabela II'!J128</f>
        <v>0</v>
      </c>
      <c r="K92" s="317">
        <f>'Tabela II'!K128</f>
        <v>0</v>
      </c>
      <c r="L92" s="317">
        <f>'Tabela II'!L128</f>
        <v>0</v>
      </c>
      <c r="M92" s="317">
        <f>'Tabela II'!M128</f>
        <v>0</v>
      </c>
      <c r="N92" s="317">
        <f>'Tabela II'!N128</f>
        <v>0</v>
      </c>
      <c r="O92" s="317">
        <f>'Tabela II'!O128</f>
        <v>0</v>
      </c>
      <c r="P92" s="317">
        <f>'Tabela II'!P128</f>
        <v>0</v>
      </c>
      <c r="Q92" s="317">
        <f>'Tabela II'!Q128</f>
        <v>0</v>
      </c>
      <c r="R92" s="317">
        <f>'Tabela II'!R128</f>
        <v>0</v>
      </c>
      <c r="S92" s="317">
        <f>'Tabela II'!S128</f>
        <v>0</v>
      </c>
      <c r="T92" s="317">
        <f>'Tabela II'!T128</f>
        <v>0</v>
      </c>
      <c r="U92" s="317" t="str">
        <f>'Tabela II'!U128</f>
        <v/>
      </c>
      <c r="V92" s="317">
        <f>'Tabela II'!V128</f>
        <v>0</v>
      </c>
      <c r="W92" s="317" t="str">
        <f>'Tabela II'!A128</f>
        <v xml:space="preserve">Sud 2 </v>
      </c>
    </row>
    <row r="93" spans="1:23" s="311" customFormat="1" x14ac:dyDescent="0.2">
      <c r="A93" s="3">
        <f>'Tabela I'!$F$1</f>
        <v>2022</v>
      </c>
      <c r="B93" s="3">
        <f>'Tabela I'!$F$2</f>
        <v>0</v>
      </c>
      <c r="C93" s="310">
        <f>'Tabela II'!D129</f>
        <v>0</v>
      </c>
      <c r="D93" s="316">
        <f>'Tabela II'!C130</f>
        <v>0</v>
      </c>
      <c r="E93" s="316">
        <f>'Tabela II'!D130</f>
        <v>0</v>
      </c>
      <c r="F93" s="316">
        <f>'Tabela II'!E130</f>
        <v>0</v>
      </c>
      <c r="G93" s="316">
        <f>'Tabela II'!G130</f>
        <v>0</v>
      </c>
      <c r="H93" s="316">
        <f>'Tabela II'!H130</f>
        <v>0</v>
      </c>
      <c r="I93" s="316">
        <f>'Tabela II'!I130</f>
        <v>0</v>
      </c>
      <c r="J93" s="316">
        <f>'Tabela II'!J130</f>
        <v>0</v>
      </c>
      <c r="K93" s="316">
        <f>'Tabela II'!K130</f>
        <v>0</v>
      </c>
      <c r="L93" s="316">
        <f>'Tabela II'!L130</f>
        <v>0</v>
      </c>
      <c r="M93" s="316">
        <f>'Tabela II'!M130</f>
        <v>0</v>
      </c>
      <c r="N93" s="316">
        <f>'Tabela II'!N130</f>
        <v>0</v>
      </c>
      <c r="O93" s="316">
        <f>'Tabela II'!O130</f>
        <v>0</v>
      </c>
      <c r="P93" s="316">
        <f>'Tabela II'!P130</f>
        <v>0</v>
      </c>
      <c r="Q93" s="316">
        <f>'Tabela II'!Q130</f>
        <v>0</v>
      </c>
      <c r="R93" s="316">
        <f>'Tabela II'!R130</f>
        <v>0</v>
      </c>
      <c r="S93" s="316">
        <f>'Tabela II'!S130</f>
        <v>0</v>
      </c>
      <c r="T93" s="316">
        <f>'Tabela II'!T130</f>
        <v>0</v>
      </c>
      <c r="U93" s="316" t="str">
        <f>'Tabela II'!U130</f>
        <v/>
      </c>
      <c r="V93" s="316">
        <f>'Tabela II'!V130</f>
        <v>0</v>
      </c>
      <c r="W93" s="316" t="str">
        <f>'Tabela II'!A130</f>
        <v>Sud 1</v>
      </c>
    </row>
    <row r="94" spans="1:23" s="311" customFormat="1" x14ac:dyDescent="0.2">
      <c r="A94" s="3">
        <f>'Tabela I'!$F$1</f>
        <v>2022</v>
      </c>
      <c r="B94" s="3">
        <f>'Tabela I'!$F$2</f>
        <v>0</v>
      </c>
      <c r="C94" s="310">
        <f>'Tabela II'!D129</f>
        <v>0</v>
      </c>
      <c r="D94" s="310">
        <f>'Tabela II'!C131</f>
        <v>0</v>
      </c>
      <c r="E94" s="310">
        <f>'Tabela II'!D131</f>
        <v>0</v>
      </c>
      <c r="F94" s="310">
        <f>'Tabela II'!E131</f>
        <v>0</v>
      </c>
      <c r="G94" s="310">
        <f>'Tabela II'!G131</f>
        <v>0</v>
      </c>
      <c r="H94" s="310">
        <f>'Tabela II'!H131</f>
        <v>0</v>
      </c>
      <c r="I94" s="310">
        <f>'Tabela II'!I131</f>
        <v>0</v>
      </c>
      <c r="J94" s="310">
        <f>'Tabela II'!J131</f>
        <v>0</v>
      </c>
      <c r="K94" s="310">
        <f>'Tabela II'!K131</f>
        <v>0</v>
      </c>
      <c r="L94" s="310">
        <f>'Tabela II'!L131</f>
        <v>0</v>
      </c>
      <c r="M94" s="310">
        <f>'Tabela II'!M131</f>
        <v>0</v>
      </c>
      <c r="N94" s="310">
        <f>'Tabela II'!N131</f>
        <v>0</v>
      </c>
      <c r="O94" s="310">
        <f>'Tabela II'!O131</f>
        <v>0</v>
      </c>
      <c r="P94" s="310">
        <f>'Tabela II'!P131</f>
        <v>0</v>
      </c>
      <c r="Q94" s="310">
        <f>'Tabela II'!Q131</f>
        <v>0</v>
      </c>
      <c r="R94" s="310">
        <f>'Tabela II'!R131</f>
        <v>0</v>
      </c>
      <c r="S94" s="310">
        <f>'Tabela II'!S131</f>
        <v>0</v>
      </c>
      <c r="T94" s="310">
        <f>'Tabela II'!T131</f>
        <v>0</v>
      </c>
      <c r="U94" s="310" t="str">
        <f>'Tabela II'!U131</f>
        <v/>
      </c>
      <c r="V94" s="310">
        <f>'Tabela II'!V131</f>
        <v>0</v>
      </c>
      <c r="W94" s="310" t="str">
        <f>'Tabela II'!A131</f>
        <v xml:space="preserve">Sud 2 </v>
      </c>
    </row>
    <row r="95" spans="1:23" s="311" customFormat="1" x14ac:dyDescent="0.2">
      <c r="A95" s="3">
        <f>'Tabela I'!$F$1</f>
        <v>2022</v>
      </c>
      <c r="B95" s="3">
        <f>'Tabela I'!$F$2</f>
        <v>0</v>
      </c>
      <c r="C95" s="317">
        <f>'Tabela II'!D132</f>
        <v>0</v>
      </c>
      <c r="D95" s="401">
        <f>'Tabela II'!C133</f>
        <v>0</v>
      </c>
      <c r="E95" s="401">
        <f>'Tabela II'!D133</f>
        <v>0</v>
      </c>
      <c r="F95" s="401">
        <f>'Tabela II'!E133</f>
        <v>0</v>
      </c>
      <c r="G95" s="401">
        <f>'Tabela II'!G133</f>
        <v>0</v>
      </c>
      <c r="H95" s="401">
        <f>'Tabela II'!H133</f>
        <v>0</v>
      </c>
      <c r="I95" s="401">
        <f>'Tabela II'!I133</f>
        <v>0</v>
      </c>
      <c r="J95" s="401">
        <f>'Tabela II'!J133</f>
        <v>0</v>
      </c>
      <c r="K95" s="401">
        <f>'Tabela II'!K133</f>
        <v>0</v>
      </c>
      <c r="L95" s="401">
        <f>'Tabela II'!L133</f>
        <v>0</v>
      </c>
      <c r="M95" s="401">
        <f>'Tabela II'!M133</f>
        <v>0</v>
      </c>
      <c r="N95" s="401">
        <f>'Tabela II'!N133</f>
        <v>0</v>
      </c>
      <c r="O95" s="401">
        <f>'Tabela II'!O133</f>
        <v>0</v>
      </c>
      <c r="P95" s="401">
        <f>'Tabela II'!P133</f>
        <v>0</v>
      </c>
      <c r="Q95" s="401">
        <f>'Tabela II'!Q133</f>
        <v>0</v>
      </c>
      <c r="R95" s="401">
        <f>'Tabela II'!R133</f>
        <v>0</v>
      </c>
      <c r="S95" s="401">
        <f>'Tabela II'!S133</f>
        <v>0</v>
      </c>
      <c r="T95" s="401">
        <f>'Tabela II'!T133</f>
        <v>0</v>
      </c>
      <c r="U95" s="401" t="str">
        <f>'Tabela II'!U133</f>
        <v/>
      </c>
      <c r="V95" s="401">
        <f>'Tabela II'!V133</f>
        <v>0</v>
      </c>
      <c r="W95" s="401" t="str">
        <f>'Tabela II'!A133</f>
        <v>Sud 1</v>
      </c>
    </row>
    <row r="96" spans="1:23" s="311" customFormat="1" x14ac:dyDescent="0.2">
      <c r="A96" s="3">
        <f>'Tabela I'!$F$1</f>
        <v>2022</v>
      </c>
      <c r="B96" s="3">
        <f>'Tabela I'!$F$2</f>
        <v>0</v>
      </c>
      <c r="C96" s="317">
        <f>'Tabela II'!D132</f>
        <v>0</v>
      </c>
      <c r="D96" s="317">
        <f>'Tabela II'!C134</f>
        <v>0</v>
      </c>
      <c r="E96" s="317">
        <f>'Tabela II'!D134</f>
        <v>0</v>
      </c>
      <c r="F96" s="317">
        <f>'Tabela II'!E134</f>
        <v>0</v>
      </c>
      <c r="G96" s="317">
        <f>'Tabela II'!G134</f>
        <v>0</v>
      </c>
      <c r="H96" s="317">
        <f>'Tabela II'!H134</f>
        <v>0</v>
      </c>
      <c r="I96" s="317">
        <f>'Tabela II'!I134</f>
        <v>0</v>
      </c>
      <c r="J96" s="317">
        <f>'Tabela II'!J134</f>
        <v>0</v>
      </c>
      <c r="K96" s="317">
        <f>'Tabela II'!K134</f>
        <v>0</v>
      </c>
      <c r="L96" s="317">
        <f>'Tabela II'!L134</f>
        <v>0</v>
      </c>
      <c r="M96" s="317">
        <f>'Tabela II'!M134</f>
        <v>0</v>
      </c>
      <c r="N96" s="317">
        <f>'Tabela II'!N134</f>
        <v>0</v>
      </c>
      <c r="O96" s="317">
        <f>'Tabela II'!O134</f>
        <v>0</v>
      </c>
      <c r="P96" s="317">
        <f>'Tabela II'!P134</f>
        <v>0</v>
      </c>
      <c r="Q96" s="317">
        <f>'Tabela II'!Q134</f>
        <v>0</v>
      </c>
      <c r="R96" s="317">
        <f>'Tabela II'!R134</f>
        <v>0</v>
      </c>
      <c r="S96" s="317">
        <f>'Tabela II'!S134</f>
        <v>0</v>
      </c>
      <c r="T96" s="317">
        <f>'Tabela II'!T134</f>
        <v>0</v>
      </c>
      <c r="U96" s="317" t="str">
        <f>'Tabela II'!U134</f>
        <v/>
      </c>
      <c r="V96" s="317">
        <f>'Tabela II'!V134</f>
        <v>0</v>
      </c>
      <c r="W96" s="317" t="str">
        <f>'Tabela II'!A134</f>
        <v xml:space="preserve">Sud 2 </v>
      </c>
    </row>
    <row r="97" spans="1:25" s="311" customFormat="1" x14ac:dyDescent="0.2">
      <c r="A97" s="462">
        <f>'Tabela I'!$F$1</f>
        <v>2022</v>
      </c>
      <c r="B97" s="462">
        <f>'Tabela I'!$F$2</f>
        <v>0</v>
      </c>
      <c r="C97" s="310">
        <f>'Tabela II'!D135</f>
        <v>0</v>
      </c>
      <c r="D97" s="316">
        <f>'Tabela II'!C136</f>
        <v>0</v>
      </c>
      <c r="E97" s="316">
        <f>'Tabela II'!D136</f>
        <v>0</v>
      </c>
      <c r="F97" s="316">
        <f>'Tabela II'!E136</f>
        <v>0</v>
      </c>
      <c r="G97" s="316">
        <f>'Tabela II'!G136</f>
        <v>0</v>
      </c>
      <c r="H97" s="316">
        <f>'Tabela II'!H136</f>
        <v>0</v>
      </c>
      <c r="I97" s="316">
        <f>'Tabela II'!I136</f>
        <v>0</v>
      </c>
      <c r="J97" s="316">
        <f>'Tabela II'!J136</f>
        <v>0</v>
      </c>
      <c r="K97" s="316">
        <f>'Tabela II'!K136</f>
        <v>0</v>
      </c>
      <c r="L97" s="316">
        <f>'Tabela II'!L136</f>
        <v>0</v>
      </c>
      <c r="M97" s="316">
        <f>'Tabela II'!M136</f>
        <v>0</v>
      </c>
      <c r="N97" s="316">
        <f>'Tabela II'!N136</f>
        <v>0</v>
      </c>
      <c r="O97" s="316">
        <f>'Tabela II'!O136</f>
        <v>0</v>
      </c>
      <c r="P97" s="316">
        <f>'Tabela II'!P136</f>
        <v>0</v>
      </c>
      <c r="Q97" s="316">
        <f>'Tabela II'!Q136</f>
        <v>0</v>
      </c>
      <c r="R97" s="316">
        <f>'Tabela II'!R136</f>
        <v>0</v>
      </c>
      <c r="S97" s="316">
        <f>'Tabela II'!S136</f>
        <v>0</v>
      </c>
      <c r="T97" s="316">
        <f>'Tabela II'!T136</f>
        <v>0</v>
      </c>
      <c r="U97" s="316" t="str">
        <f>'Tabela II'!U136</f>
        <v/>
      </c>
      <c r="V97" s="316">
        <f>'Tabela II'!V136</f>
        <v>0</v>
      </c>
      <c r="W97" s="316" t="str">
        <f>'Tabela II'!A136</f>
        <v>Sud 1</v>
      </c>
      <c r="Y97" s="318"/>
    </row>
    <row r="98" spans="1:25" s="311" customFormat="1" x14ac:dyDescent="0.2">
      <c r="A98" s="462">
        <f>'Tabela I'!$F$1</f>
        <v>2022</v>
      </c>
      <c r="B98" s="462">
        <f>'Tabela I'!$F$2</f>
        <v>0</v>
      </c>
      <c r="C98" s="310">
        <f>'Tabela II'!D135</f>
        <v>0</v>
      </c>
      <c r="D98" s="310">
        <f>'Tabela II'!C137</f>
        <v>0</v>
      </c>
      <c r="E98" s="310">
        <f>'Tabela II'!D137</f>
        <v>0</v>
      </c>
      <c r="F98" s="310">
        <f>'Tabela II'!E137</f>
        <v>0</v>
      </c>
      <c r="G98" s="310">
        <f>'Tabela II'!G137</f>
        <v>0</v>
      </c>
      <c r="H98" s="310">
        <f>'Tabela II'!H137</f>
        <v>0</v>
      </c>
      <c r="I98" s="310">
        <f>'Tabela II'!I137</f>
        <v>0</v>
      </c>
      <c r="J98" s="310">
        <f>'Tabela II'!J137</f>
        <v>0</v>
      </c>
      <c r="K98" s="310">
        <f>'Tabela II'!K137</f>
        <v>0</v>
      </c>
      <c r="L98" s="310">
        <f>'Tabela II'!L137</f>
        <v>0</v>
      </c>
      <c r="M98" s="310">
        <f>'Tabela II'!M137</f>
        <v>0</v>
      </c>
      <c r="N98" s="310">
        <f>'Tabela II'!N137</f>
        <v>0</v>
      </c>
      <c r="O98" s="310">
        <f>'Tabela II'!O137</f>
        <v>0</v>
      </c>
      <c r="P98" s="310">
        <f>'Tabela II'!P137</f>
        <v>0</v>
      </c>
      <c r="Q98" s="310">
        <f>'Tabela II'!Q137</f>
        <v>0</v>
      </c>
      <c r="R98" s="310">
        <f>'Tabela II'!R137</f>
        <v>0</v>
      </c>
      <c r="S98" s="310">
        <f>'Tabela II'!S137</f>
        <v>0</v>
      </c>
      <c r="T98" s="310">
        <f>'Tabela II'!T137</f>
        <v>0</v>
      </c>
      <c r="U98" s="310" t="str">
        <f>'Tabela II'!U137</f>
        <v/>
      </c>
      <c r="V98" s="310">
        <f>'Tabela II'!V137</f>
        <v>0</v>
      </c>
      <c r="W98" s="310" t="str">
        <f>'Tabela II'!A137</f>
        <v xml:space="preserve">Sud 2 </v>
      </c>
      <c r="Y98" s="318"/>
    </row>
    <row r="99" spans="1:25" s="311" customFormat="1" x14ac:dyDescent="0.2">
      <c r="A99" s="462">
        <f>'Tabela I'!$F$1</f>
        <v>2022</v>
      </c>
      <c r="B99" s="462">
        <f>'Tabela I'!$F$2</f>
        <v>0</v>
      </c>
      <c r="C99" s="317">
        <f>'Tabela II'!D138</f>
        <v>0</v>
      </c>
      <c r="D99" s="401">
        <f>'Tabela II'!C139</f>
        <v>0</v>
      </c>
      <c r="E99" s="401">
        <f>'Tabela II'!D139</f>
        <v>0</v>
      </c>
      <c r="F99" s="401">
        <f>'Tabela II'!E139</f>
        <v>0</v>
      </c>
      <c r="G99" s="401">
        <f>'Tabela II'!G139</f>
        <v>0</v>
      </c>
      <c r="H99" s="401">
        <f>'Tabela II'!H139</f>
        <v>0</v>
      </c>
      <c r="I99" s="401">
        <f>'Tabela II'!I139</f>
        <v>0</v>
      </c>
      <c r="J99" s="401">
        <f>'Tabela II'!J139</f>
        <v>0</v>
      </c>
      <c r="K99" s="401">
        <f>'Tabela II'!K139</f>
        <v>0</v>
      </c>
      <c r="L99" s="401">
        <f>'Tabela II'!L139</f>
        <v>0</v>
      </c>
      <c r="M99" s="401">
        <f>'Tabela II'!M139</f>
        <v>0</v>
      </c>
      <c r="N99" s="401">
        <f>'Tabela II'!N139</f>
        <v>0</v>
      </c>
      <c r="O99" s="401">
        <f>'Tabela II'!O139</f>
        <v>0</v>
      </c>
      <c r="P99" s="401">
        <f>'Tabela II'!P139</f>
        <v>0</v>
      </c>
      <c r="Q99" s="401">
        <f>'Tabela II'!Q139</f>
        <v>0</v>
      </c>
      <c r="R99" s="401">
        <f>'Tabela II'!R139</f>
        <v>0</v>
      </c>
      <c r="S99" s="401">
        <f>'Tabela II'!S139</f>
        <v>0</v>
      </c>
      <c r="T99" s="401">
        <f>'Tabela II'!T139</f>
        <v>0</v>
      </c>
      <c r="U99" s="401" t="str">
        <f>'Tabela II'!U139</f>
        <v/>
      </c>
      <c r="V99" s="401">
        <f>'Tabela II'!V139</f>
        <v>0</v>
      </c>
      <c r="W99" s="401" t="str">
        <f>'Tabela II'!A139</f>
        <v>Sud 1</v>
      </c>
      <c r="Y99" s="318"/>
    </row>
    <row r="100" spans="1:25" s="311" customFormat="1" x14ac:dyDescent="0.2">
      <c r="A100" s="462">
        <f>'Tabela I'!$F$1</f>
        <v>2022</v>
      </c>
      <c r="B100" s="462">
        <f>'Tabela I'!$F$2</f>
        <v>0</v>
      </c>
      <c r="C100" s="317">
        <f>'Tabela II'!D138</f>
        <v>0</v>
      </c>
      <c r="D100" s="317">
        <f>'Tabela II'!C140</f>
        <v>0</v>
      </c>
      <c r="E100" s="317">
        <f>'Tabela II'!D140</f>
        <v>0</v>
      </c>
      <c r="F100" s="317">
        <f>'Tabela II'!E140</f>
        <v>0</v>
      </c>
      <c r="G100" s="317">
        <f>'Tabela II'!G140</f>
        <v>0</v>
      </c>
      <c r="H100" s="317">
        <f>'Tabela II'!H140</f>
        <v>0</v>
      </c>
      <c r="I100" s="317">
        <f>'Tabela II'!I140</f>
        <v>0</v>
      </c>
      <c r="J100" s="317">
        <f>'Tabela II'!J140</f>
        <v>0</v>
      </c>
      <c r="K100" s="317">
        <f>'Tabela II'!K140</f>
        <v>0</v>
      </c>
      <c r="L100" s="317">
        <f>'Tabela II'!L140</f>
        <v>0</v>
      </c>
      <c r="M100" s="317">
        <f>'Tabela II'!M140</f>
        <v>0</v>
      </c>
      <c r="N100" s="317">
        <f>'Tabela II'!N140</f>
        <v>0</v>
      </c>
      <c r="O100" s="317">
        <f>'Tabela II'!O140</f>
        <v>0</v>
      </c>
      <c r="P100" s="317">
        <f>'Tabela II'!P140</f>
        <v>0</v>
      </c>
      <c r="Q100" s="317">
        <f>'Tabela II'!Q140</f>
        <v>0</v>
      </c>
      <c r="R100" s="317">
        <f>'Tabela II'!R140</f>
        <v>0</v>
      </c>
      <c r="S100" s="317">
        <f>'Tabela II'!S140</f>
        <v>0</v>
      </c>
      <c r="T100" s="317">
        <f>'Tabela II'!T140</f>
        <v>0</v>
      </c>
      <c r="U100" s="317" t="str">
        <f>'Tabela II'!U140</f>
        <v/>
      </c>
      <c r="V100" s="317">
        <f>'Tabela II'!V140</f>
        <v>0</v>
      </c>
      <c r="W100" s="317" t="str">
        <f>'Tabela II'!A140</f>
        <v xml:space="preserve">Sud 2 </v>
      </c>
      <c r="Y100" s="318"/>
    </row>
    <row r="101" spans="1:25" s="311" customFormat="1" x14ac:dyDescent="0.2">
      <c r="A101" s="462">
        <f>'Tabela I'!$F$1</f>
        <v>2022</v>
      </c>
      <c r="B101" s="462">
        <f>'Tabela I'!$F$2</f>
        <v>0</v>
      </c>
      <c r="C101" s="310" t="e">
        <f>'Tabela II'!#REF!</f>
        <v>#REF!</v>
      </c>
      <c r="D101" s="316" t="e">
        <f>'Tabela II'!#REF!</f>
        <v>#REF!</v>
      </c>
      <c r="E101" s="316" t="e">
        <f>'Tabela II'!#REF!</f>
        <v>#REF!</v>
      </c>
      <c r="F101" s="316" t="e">
        <f>'Tabela II'!#REF!</f>
        <v>#REF!</v>
      </c>
      <c r="G101" s="316" t="e">
        <f>'Tabela II'!#REF!</f>
        <v>#REF!</v>
      </c>
      <c r="H101" s="316" t="e">
        <f>'Tabela II'!#REF!</f>
        <v>#REF!</v>
      </c>
      <c r="I101" s="316" t="e">
        <f>'Tabela II'!#REF!</f>
        <v>#REF!</v>
      </c>
      <c r="J101" s="316" t="e">
        <f>'Tabela II'!#REF!</f>
        <v>#REF!</v>
      </c>
      <c r="K101" s="316" t="e">
        <f>'Tabela II'!#REF!</f>
        <v>#REF!</v>
      </c>
      <c r="L101" s="316" t="e">
        <f>'Tabela II'!#REF!</f>
        <v>#REF!</v>
      </c>
      <c r="M101" s="316" t="e">
        <f>'Tabela II'!#REF!</f>
        <v>#REF!</v>
      </c>
      <c r="N101" s="316" t="e">
        <f>'Tabela II'!#REF!</f>
        <v>#REF!</v>
      </c>
      <c r="O101" s="316" t="e">
        <f>'Tabela II'!#REF!</f>
        <v>#REF!</v>
      </c>
      <c r="P101" s="316" t="e">
        <f>'Tabela II'!#REF!</f>
        <v>#REF!</v>
      </c>
      <c r="Q101" s="316" t="e">
        <f>'Tabela II'!#REF!</f>
        <v>#REF!</v>
      </c>
      <c r="R101" s="316" t="e">
        <f>'Tabela II'!#REF!</f>
        <v>#REF!</v>
      </c>
      <c r="S101" s="316" t="e">
        <f>'Tabela II'!#REF!</f>
        <v>#REF!</v>
      </c>
      <c r="T101" s="316" t="e">
        <f>'Tabela II'!#REF!</f>
        <v>#REF!</v>
      </c>
      <c r="U101" s="316" t="e">
        <f>'Tabela II'!#REF!</f>
        <v>#REF!</v>
      </c>
      <c r="V101" s="316" t="e">
        <f>'Tabela II'!#REF!</f>
        <v>#REF!</v>
      </c>
      <c r="W101" s="316" t="e">
        <f>'Tabela II'!#REF!</f>
        <v>#REF!</v>
      </c>
      <c r="Y101" s="318"/>
    </row>
    <row r="102" spans="1:25" s="311" customFormat="1" x14ac:dyDescent="0.2">
      <c r="A102" s="462">
        <f>'Tabela I'!$F$1</f>
        <v>2022</v>
      </c>
      <c r="B102" s="462">
        <f>'Tabela I'!$F$2</f>
        <v>0</v>
      </c>
      <c r="C102" s="310" t="e">
        <f>'Tabela II'!#REF!</f>
        <v>#REF!</v>
      </c>
      <c r="D102" s="310" t="e">
        <f>'Tabela II'!#REF!</f>
        <v>#REF!</v>
      </c>
      <c r="E102" s="310" t="e">
        <f>'Tabela II'!#REF!</f>
        <v>#REF!</v>
      </c>
      <c r="F102" s="310" t="e">
        <f>'Tabela II'!#REF!</f>
        <v>#REF!</v>
      </c>
      <c r="G102" s="310" t="e">
        <f>'Tabela II'!#REF!</f>
        <v>#REF!</v>
      </c>
      <c r="H102" s="310" t="e">
        <f>'Tabela II'!#REF!</f>
        <v>#REF!</v>
      </c>
      <c r="I102" s="310" t="e">
        <f>'Tabela II'!#REF!</f>
        <v>#REF!</v>
      </c>
      <c r="J102" s="310" t="e">
        <f>'Tabela II'!#REF!</f>
        <v>#REF!</v>
      </c>
      <c r="K102" s="310" t="e">
        <f>'Tabela II'!#REF!</f>
        <v>#REF!</v>
      </c>
      <c r="L102" s="310" t="e">
        <f>'Tabela II'!#REF!</f>
        <v>#REF!</v>
      </c>
      <c r="M102" s="310" t="e">
        <f>'Tabela II'!#REF!</f>
        <v>#REF!</v>
      </c>
      <c r="N102" s="310" t="e">
        <f>'Tabela II'!#REF!</f>
        <v>#REF!</v>
      </c>
      <c r="O102" s="310" t="e">
        <f>'Tabela II'!#REF!</f>
        <v>#REF!</v>
      </c>
      <c r="P102" s="310" t="e">
        <f>'Tabela II'!#REF!</f>
        <v>#REF!</v>
      </c>
      <c r="Q102" s="310" t="e">
        <f>'Tabela II'!#REF!</f>
        <v>#REF!</v>
      </c>
      <c r="R102" s="310" t="e">
        <f>'Tabela II'!#REF!</f>
        <v>#REF!</v>
      </c>
      <c r="S102" s="310" t="e">
        <f>'Tabela II'!#REF!</f>
        <v>#REF!</v>
      </c>
      <c r="T102" s="310" t="e">
        <f>'Tabela II'!#REF!</f>
        <v>#REF!</v>
      </c>
      <c r="U102" s="310" t="e">
        <f>'Tabela II'!#REF!</f>
        <v>#REF!</v>
      </c>
      <c r="V102" s="310" t="e">
        <f>'Tabela II'!#REF!</f>
        <v>#REF!</v>
      </c>
      <c r="W102" s="310" t="e">
        <f>'Tabela II'!#REF!</f>
        <v>#REF!</v>
      </c>
      <c r="Y102" s="318"/>
    </row>
    <row r="103" spans="1:25" s="311" customFormat="1" x14ac:dyDescent="0.2">
      <c r="A103" s="462">
        <f>'Tabela I'!$F$1</f>
        <v>2022</v>
      </c>
      <c r="B103" s="462">
        <f>'Tabela I'!$F$2</f>
        <v>0</v>
      </c>
      <c r="C103" s="317">
        <f>'Tabela II'!D159</f>
        <v>0</v>
      </c>
      <c r="D103" s="401">
        <f>'Tabela II'!C160</f>
        <v>0</v>
      </c>
      <c r="E103" s="401">
        <f>'Tabela II'!D160</f>
        <v>0</v>
      </c>
      <c r="F103" s="401">
        <f>'Tabela II'!E160</f>
        <v>0</v>
      </c>
      <c r="G103" s="401">
        <f>'Tabela II'!G160</f>
        <v>0</v>
      </c>
      <c r="H103" s="401">
        <f>'Tabela II'!H160</f>
        <v>0</v>
      </c>
      <c r="I103" s="401">
        <f>'Tabela II'!I160</f>
        <v>0</v>
      </c>
      <c r="J103" s="401">
        <f>'Tabela II'!J160</f>
        <v>0</v>
      </c>
      <c r="K103" s="401">
        <f>'Tabela II'!K160</f>
        <v>0</v>
      </c>
      <c r="L103" s="401">
        <f>'Tabela II'!L160</f>
        <v>0</v>
      </c>
      <c r="M103" s="401">
        <f>'Tabela II'!M160</f>
        <v>0</v>
      </c>
      <c r="N103" s="401">
        <f>'Tabela II'!N160</f>
        <v>0</v>
      </c>
      <c r="O103" s="401">
        <f>'Tabela II'!O160</f>
        <v>0</v>
      </c>
      <c r="P103" s="401">
        <f>'Tabela II'!P160</f>
        <v>0</v>
      </c>
      <c r="Q103" s="401">
        <f>'Tabela II'!Q160</f>
        <v>0</v>
      </c>
      <c r="R103" s="401">
        <f>'Tabela II'!R160</f>
        <v>0</v>
      </c>
      <c r="S103" s="401">
        <f>'Tabela II'!S160</f>
        <v>0</v>
      </c>
      <c r="T103" s="401">
        <f>'Tabela II'!T160</f>
        <v>0</v>
      </c>
      <c r="U103" s="401" t="str">
        <f>'Tabela II'!U160</f>
        <v/>
      </c>
      <c r="V103" s="401">
        <f>'Tabela II'!V160</f>
        <v>0</v>
      </c>
      <c r="W103" s="401" t="str">
        <f>'Tabela II'!A160</f>
        <v>Sud 1</v>
      </c>
      <c r="Y103" s="318"/>
    </row>
    <row r="104" spans="1:25" s="311" customFormat="1" x14ac:dyDescent="0.2">
      <c r="A104" s="462">
        <f>'Tabela I'!$F$1</f>
        <v>2022</v>
      </c>
      <c r="B104" s="462">
        <f>'Tabela I'!$F$2</f>
        <v>0</v>
      </c>
      <c r="C104" s="317">
        <f>'Tabela II'!D159</f>
        <v>0</v>
      </c>
      <c r="D104" s="317">
        <f>'Tabela II'!C161</f>
        <v>0</v>
      </c>
      <c r="E104" s="317">
        <f>'Tabela II'!D161</f>
        <v>0</v>
      </c>
      <c r="F104" s="317">
        <f>'Tabela II'!E161</f>
        <v>0</v>
      </c>
      <c r="G104" s="317">
        <f>'Tabela II'!G161</f>
        <v>0</v>
      </c>
      <c r="H104" s="317">
        <f>'Tabela II'!H161</f>
        <v>0</v>
      </c>
      <c r="I104" s="317">
        <f>'Tabela II'!I161</f>
        <v>0</v>
      </c>
      <c r="J104" s="317">
        <f>'Tabela II'!J161</f>
        <v>0</v>
      </c>
      <c r="K104" s="317">
        <f>'Tabela II'!K161</f>
        <v>0</v>
      </c>
      <c r="L104" s="317">
        <f>'Tabela II'!L161</f>
        <v>0</v>
      </c>
      <c r="M104" s="317">
        <f>'Tabela II'!M161</f>
        <v>0</v>
      </c>
      <c r="N104" s="317">
        <f>'Tabela II'!N161</f>
        <v>0</v>
      </c>
      <c r="O104" s="317">
        <f>'Tabela II'!O161</f>
        <v>0</v>
      </c>
      <c r="P104" s="317">
        <f>'Tabela II'!P161</f>
        <v>0</v>
      </c>
      <c r="Q104" s="317">
        <f>'Tabela II'!Q161</f>
        <v>0</v>
      </c>
      <c r="R104" s="317">
        <f>'Tabela II'!R161</f>
        <v>0</v>
      </c>
      <c r="S104" s="317">
        <f>'Tabela II'!S161</f>
        <v>0</v>
      </c>
      <c r="T104" s="317">
        <f>'Tabela II'!T161</f>
        <v>0</v>
      </c>
      <c r="U104" s="317" t="str">
        <f>'Tabela II'!U161</f>
        <v/>
      </c>
      <c r="V104" s="317">
        <f>'Tabela II'!V161</f>
        <v>0</v>
      </c>
      <c r="W104" s="317" t="str">
        <f>'Tabela II'!A161</f>
        <v xml:space="preserve">Sud 2 </v>
      </c>
      <c r="Y104" s="318"/>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9" customWidth="1"/>
    <col min="3" max="4" width="19" style="219" customWidth="1"/>
    <col min="5" max="5" width="10.42578125" style="219" customWidth="1"/>
    <col min="6" max="6" width="7.5703125" style="219" customWidth="1"/>
    <col min="7" max="7" width="8.140625" style="219" customWidth="1"/>
    <col min="8" max="8" width="8.85546875" style="219" customWidth="1"/>
    <col min="9" max="9" width="9.7109375" style="219" customWidth="1"/>
    <col min="10" max="10" width="9" style="219" customWidth="1"/>
    <col min="11" max="11" width="11.42578125" style="219" customWidth="1"/>
    <col min="12" max="12" width="8.5703125" style="219" customWidth="1"/>
    <col min="13" max="13" width="9.28515625" style="219" customWidth="1"/>
    <col min="14" max="14" width="10.85546875" style="327" customWidth="1"/>
    <col min="15" max="15" width="11.140625" style="219" customWidth="1"/>
    <col min="16" max="16" width="9.42578125" style="327" customWidth="1"/>
    <col min="17" max="17" width="10.140625" style="219" customWidth="1"/>
    <col min="18" max="18" width="9.5703125" style="330" customWidth="1"/>
    <col min="19" max="19" width="0" style="219" hidden="1" customWidth="1"/>
    <col min="20" max="21" width="9.140625" style="219" hidden="1" customWidth="1"/>
    <col min="22" max="22" width="9.140625" style="327" hidden="1" customWidth="1"/>
    <col min="23" max="23" width="0" style="327" hidden="1" customWidth="1"/>
    <col min="24" max="16384" width="9.140625" style="219"/>
  </cols>
  <sheetData>
    <row r="1" spans="1:22" ht="42" customHeight="1" x14ac:dyDescent="0.25">
      <c r="A1" s="369" t="s">
        <v>194</v>
      </c>
      <c r="B1" s="369" t="s">
        <v>193</v>
      </c>
      <c r="C1" s="369" t="s">
        <v>195</v>
      </c>
      <c r="D1" s="369" t="s">
        <v>198</v>
      </c>
      <c r="E1" s="370" t="s">
        <v>217</v>
      </c>
      <c r="F1" s="371" t="s">
        <v>218</v>
      </c>
      <c r="G1" s="372" t="s">
        <v>219</v>
      </c>
      <c r="H1" s="373" t="s">
        <v>220</v>
      </c>
      <c r="I1" s="373" t="s">
        <v>221</v>
      </c>
      <c r="J1" s="373" t="s">
        <v>109</v>
      </c>
      <c r="K1" s="371" t="s">
        <v>222</v>
      </c>
      <c r="L1" s="373" t="s">
        <v>223</v>
      </c>
      <c r="M1" s="373" t="s">
        <v>224</v>
      </c>
      <c r="N1" s="371" t="s">
        <v>225</v>
      </c>
      <c r="O1" s="371" t="s">
        <v>226</v>
      </c>
      <c r="P1" s="371" t="s">
        <v>227</v>
      </c>
      <c r="Q1" s="371" t="s">
        <v>228</v>
      </c>
      <c r="R1" s="371" t="s">
        <v>229</v>
      </c>
      <c r="S1" s="374" t="s">
        <v>227</v>
      </c>
    </row>
    <row r="2" spans="1:22" ht="38.25" x14ac:dyDescent="0.25">
      <c r="A2" s="309">
        <f>'Tabela I'!$F$2</f>
        <v>0</v>
      </c>
      <c r="B2" s="309">
        <f>'Tabela I'!$F$1</f>
        <v>2022</v>
      </c>
      <c r="C2" s="375" t="str">
        <f>+'Tabela IIIa'!B9</f>
        <v>Randžana Hadžibegović-Haračić</v>
      </c>
      <c r="D2" s="375" t="str">
        <f>+'Tabela IIIa'!C9</f>
        <v>Predsjednik suda *</v>
      </c>
      <c r="E2" s="375" t="str">
        <f>+'Tabela IIIa'!D9</f>
        <v>Ocijenjen</v>
      </c>
      <c r="F2" s="375">
        <f>+'Tabela IIIa'!E9</f>
        <v>252</v>
      </c>
      <c r="G2" s="375">
        <f>+'Tabela IIIa'!F9</f>
        <v>10</v>
      </c>
      <c r="H2" s="375">
        <f>+'Tabela IIIa'!G9</f>
        <v>0</v>
      </c>
      <c r="I2" s="375">
        <f>+'Tabela IIIa'!H9</f>
        <v>7</v>
      </c>
      <c r="J2" s="375">
        <f>+'Tabela IIIa'!I9</f>
        <v>2</v>
      </c>
      <c r="K2" s="375">
        <f>+'Tabela IIIa'!J9</f>
        <v>0</v>
      </c>
      <c r="L2" s="375">
        <f>+'Tabela IIIa'!K9</f>
        <v>1</v>
      </c>
      <c r="M2" s="375">
        <f>+'Tabela IIIa'!L9</f>
        <v>0</v>
      </c>
      <c r="N2" s="375">
        <f>+'Tabela IIIa'!M9</f>
        <v>0.1</v>
      </c>
      <c r="O2" s="375">
        <f>+'Tabela IIIa'!N9</f>
        <v>15</v>
      </c>
      <c r="P2" s="375">
        <f>+'Tabela IIIa'!O9</f>
        <v>3.968253968253968E-3</v>
      </c>
      <c r="Q2" s="375">
        <f>+'Tabela IIIa'!P9</f>
        <v>5</v>
      </c>
      <c r="R2" s="375">
        <f>+'Tabela IIIa'!Q9</f>
        <v>20</v>
      </c>
      <c r="V2" s="353" t="s">
        <v>214</v>
      </c>
    </row>
    <row r="3" spans="1:22" x14ac:dyDescent="0.25">
      <c r="A3" s="309">
        <f>'Tabela I'!$F$2</f>
        <v>0</v>
      </c>
      <c r="B3" s="309">
        <f>'Tabela I'!$F$1</f>
        <v>2022</v>
      </c>
      <c r="C3" s="375" t="str">
        <f>'Tabela IIIa'!B10</f>
        <v>Amira Ždralović</v>
      </c>
      <c r="D3" s="375" t="str">
        <f>+'Tabela IIIa'!C10</f>
        <v>Predsjednik odjela</v>
      </c>
      <c r="E3" s="375" t="str">
        <f>+'Tabela IIIa'!D10</f>
        <v>Ocijenjen</v>
      </c>
      <c r="F3" s="375">
        <f>+'Tabela IIIa'!E10</f>
        <v>503</v>
      </c>
      <c r="G3" s="375">
        <f>+'Tabela IIIa'!F10</f>
        <v>32</v>
      </c>
      <c r="H3" s="375">
        <f>+'Tabela IIIa'!G10</f>
        <v>0</v>
      </c>
      <c r="I3" s="375">
        <f>+'Tabela IIIa'!H10</f>
        <v>24</v>
      </c>
      <c r="J3" s="375">
        <f>+'Tabela IIIa'!I10</f>
        <v>3</v>
      </c>
      <c r="K3" s="375">
        <f>+'Tabela IIIa'!J10</f>
        <v>0</v>
      </c>
      <c r="L3" s="375">
        <f>+'Tabela IIIa'!K10</f>
        <v>5</v>
      </c>
      <c r="M3" s="375">
        <f>+'Tabela IIIa'!L10</f>
        <v>0</v>
      </c>
      <c r="N3" s="375">
        <f>+'Tabela IIIa'!M10</f>
        <v>0.15625</v>
      </c>
      <c r="O3" s="375">
        <f>+'Tabela IIIa'!N10</f>
        <v>24</v>
      </c>
      <c r="P3" s="375">
        <f>+'Tabela IIIa'!O10</f>
        <v>9.9403578528827041E-3</v>
      </c>
      <c r="Q3" s="375">
        <f>+'Tabela IIIa'!P10</f>
        <v>10</v>
      </c>
      <c r="R3" s="375">
        <f>+'Tabela IIIa'!Q10</f>
        <v>34</v>
      </c>
      <c r="T3" s="219" t="s">
        <v>158</v>
      </c>
      <c r="V3" s="353" t="s">
        <v>215</v>
      </c>
    </row>
    <row r="4" spans="1:22" x14ac:dyDescent="0.25">
      <c r="A4" s="309">
        <f>'Tabela I'!$F$2</f>
        <v>0</v>
      </c>
      <c r="B4" s="309">
        <f>'Tabela I'!$F$1</f>
        <v>2022</v>
      </c>
      <c r="C4" s="375" t="str">
        <f>+'Tabela IIIa'!B11</f>
        <v>Darko Solomun</v>
      </c>
      <c r="D4" s="375" t="str">
        <f>+'Tabela IIIa'!C11</f>
        <v>Predsjednik odjela</v>
      </c>
      <c r="E4" s="375" t="str">
        <f>+'Tabela IIIa'!D11</f>
        <v>Ocijenjen</v>
      </c>
      <c r="F4" s="375">
        <f>+'Tabela IIIa'!E11</f>
        <v>385</v>
      </c>
      <c r="G4" s="375">
        <f>+'Tabela IIIa'!F11</f>
        <v>53</v>
      </c>
      <c r="H4" s="375">
        <f>+'Tabela IIIa'!G11</f>
        <v>0</v>
      </c>
      <c r="I4" s="375">
        <f>+'Tabela IIIa'!H11</f>
        <v>38</v>
      </c>
      <c r="J4" s="375">
        <f>+'Tabela IIIa'!I11</f>
        <v>7</v>
      </c>
      <c r="K4" s="375">
        <f>+'Tabela IIIa'!J11</f>
        <v>0</v>
      </c>
      <c r="L4" s="375">
        <f>+'Tabela IIIa'!K11</f>
        <v>7</v>
      </c>
      <c r="M4" s="375">
        <f>+'Tabela IIIa'!L11</f>
        <v>1</v>
      </c>
      <c r="N4" s="375">
        <f>+'Tabela IIIa'!M11</f>
        <v>0.14150943396226415</v>
      </c>
      <c r="O4" s="375">
        <f>+'Tabela IIIa'!N11</f>
        <v>24</v>
      </c>
      <c r="P4" s="375">
        <f>+'Tabela IIIa'!O11</f>
        <v>1.948051948051948E-2</v>
      </c>
      <c r="Q4" s="375">
        <f>+'Tabela IIIa'!P11</f>
        <v>10</v>
      </c>
      <c r="R4" s="375">
        <f>+'Tabela IIIa'!Q11</f>
        <v>34</v>
      </c>
      <c r="T4" s="219" t="s">
        <v>159</v>
      </c>
    </row>
    <row r="5" spans="1:22" ht="38.25" x14ac:dyDescent="0.25">
      <c r="A5" s="309">
        <f>'Tabela I'!$F$2</f>
        <v>0</v>
      </c>
      <c r="B5" s="309">
        <f>'Tabela I'!$F$1</f>
        <v>2022</v>
      </c>
      <c r="C5" s="375" t="str">
        <f>+'Tabela IIIa'!B12</f>
        <v>Samil Ramić</v>
      </c>
      <c r="D5" s="375" t="str">
        <f>+'Tabela IIIa'!C12</f>
        <v>Predsjednik odjela</v>
      </c>
      <c r="E5" s="375" t="str">
        <f>+'Tabela IIIa'!D12</f>
        <v>Ocijenjen</v>
      </c>
      <c r="F5" s="375">
        <f>+'Tabela IIIa'!E12</f>
        <v>721</v>
      </c>
      <c r="G5" s="375">
        <f>+'Tabela IIIa'!F12</f>
        <v>7</v>
      </c>
      <c r="H5" s="375">
        <f>+'Tabela IIIa'!G12</f>
        <v>0</v>
      </c>
      <c r="I5" s="375">
        <f>+'Tabela IIIa'!H12</f>
        <v>6</v>
      </c>
      <c r="J5" s="375">
        <f>+'Tabela IIIa'!I12</f>
        <v>1</v>
      </c>
      <c r="K5" s="375">
        <f>+'Tabela IIIa'!J12</f>
        <v>0</v>
      </c>
      <c r="L5" s="375">
        <f>+'Tabela IIIa'!K12</f>
        <v>0</v>
      </c>
      <c r="M5" s="375">
        <f>+'Tabela IIIa'!L12</f>
        <v>0</v>
      </c>
      <c r="N5" s="375" t="str">
        <f>+'Tabela IIIa'!M12</f>
        <v>Član 17. stav 7. Kriterija</v>
      </c>
      <c r="O5" s="375" t="str">
        <f>+'Tabela IIIa'!N12</f>
        <v/>
      </c>
      <c r="P5" s="375">
        <f>+'Tabela IIIa'!O12</f>
        <v>0</v>
      </c>
      <c r="Q5" s="375">
        <f>+'Tabela IIIa'!P12</f>
        <v>10</v>
      </c>
      <c r="R5" s="375">
        <f>+'Tabela IIIa'!Q12</f>
        <v>10</v>
      </c>
    </row>
    <row r="6" spans="1:22" x14ac:dyDescent="0.25">
      <c r="A6" s="309">
        <f>'Tabela I'!$F$2</f>
        <v>0</v>
      </c>
      <c r="B6" s="309">
        <f>'Tabela I'!$F$1</f>
        <v>2022</v>
      </c>
      <c r="C6" s="375" t="str">
        <f>+'Tabela IIIa'!B13</f>
        <v>Safet Žuljko</v>
      </c>
      <c r="D6" s="375" t="str">
        <f>+'Tabela IIIa'!C13</f>
        <v>Sudija</v>
      </c>
      <c r="E6" s="375" t="str">
        <f>+'Tabela IIIa'!D13</f>
        <v>Ocijenjen</v>
      </c>
      <c r="F6" s="375">
        <f>+'Tabela IIIa'!E13</f>
        <v>917</v>
      </c>
      <c r="G6" s="375">
        <f>+'Tabela IIIa'!F13</f>
        <v>21</v>
      </c>
      <c r="H6" s="375">
        <f>+'Tabela IIIa'!G13</f>
        <v>0</v>
      </c>
      <c r="I6" s="375">
        <f>+'Tabela IIIa'!H13</f>
        <v>18</v>
      </c>
      <c r="J6" s="375">
        <f>+'Tabela IIIa'!I13</f>
        <v>0</v>
      </c>
      <c r="K6" s="375">
        <f>+'Tabela IIIa'!J13</f>
        <v>0</v>
      </c>
      <c r="L6" s="375">
        <f>+'Tabela IIIa'!K13</f>
        <v>3</v>
      </c>
      <c r="M6" s="375">
        <f>+'Tabela IIIa'!L13</f>
        <v>0</v>
      </c>
      <c r="N6" s="375">
        <f>+'Tabela IIIa'!M13</f>
        <v>0.14285714285714285</v>
      </c>
      <c r="O6" s="375">
        <f>+'Tabela IIIa'!N13</f>
        <v>24</v>
      </c>
      <c r="P6" s="375">
        <f>+'Tabela IIIa'!O13</f>
        <v>3.2715376226826608E-3</v>
      </c>
      <c r="Q6" s="375">
        <f>+'Tabela IIIa'!P13</f>
        <v>10</v>
      </c>
      <c r="R6" s="375">
        <f>+'Tabela IIIa'!Q13</f>
        <v>34</v>
      </c>
    </row>
    <row r="7" spans="1:22" x14ac:dyDescent="0.25">
      <c r="A7" s="309">
        <f>'Tabela I'!$F$2</f>
        <v>0</v>
      </c>
      <c r="B7" s="309">
        <f>'Tabela I'!$F$1</f>
        <v>2022</v>
      </c>
      <c r="C7" s="375" t="str">
        <f>+'Tabela IIIa'!B14</f>
        <v>Lejla Nurikić</v>
      </c>
      <c r="D7" s="375" t="str">
        <f>+'Tabela IIIa'!C14</f>
        <v>Sudija</v>
      </c>
      <c r="E7" s="375" t="str">
        <f>+'Tabela IIIa'!D14</f>
        <v>Ocijenjen</v>
      </c>
      <c r="F7" s="375">
        <f>+'Tabela IIIa'!E14</f>
        <v>482</v>
      </c>
      <c r="G7" s="375">
        <f>+'Tabela IIIa'!F14</f>
        <v>43</v>
      </c>
      <c r="H7" s="375">
        <f>+'Tabela IIIa'!G14</f>
        <v>0</v>
      </c>
      <c r="I7" s="375">
        <f>+'Tabela IIIa'!H14</f>
        <v>37</v>
      </c>
      <c r="J7" s="375">
        <f>+'Tabela IIIa'!I14</f>
        <v>2</v>
      </c>
      <c r="K7" s="375">
        <f>+'Tabela IIIa'!J14</f>
        <v>0</v>
      </c>
      <c r="L7" s="375">
        <f>+'Tabela IIIa'!K14</f>
        <v>3</v>
      </c>
      <c r="M7" s="375">
        <f>+'Tabela IIIa'!L14</f>
        <v>1</v>
      </c>
      <c r="N7" s="375">
        <f>+'Tabela IIIa'!M14</f>
        <v>8.1395348837209308E-2</v>
      </c>
      <c r="O7" s="375">
        <f>+'Tabela IIIa'!N14</f>
        <v>30</v>
      </c>
      <c r="P7" s="375">
        <f>+'Tabela IIIa'!O14</f>
        <v>7.261410788381743E-3</v>
      </c>
      <c r="Q7" s="375">
        <f>+'Tabela IIIa'!P14</f>
        <v>10</v>
      </c>
      <c r="R7" s="375">
        <f>+'Tabela IIIa'!Q14</f>
        <v>40</v>
      </c>
    </row>
    <row r="8" spans="1:22" x14ac:dyDescent="0.25">
      <c r="A8" s="309">
        <f>'Tabela I'!$F$2</f>
        <v>0</v>
      </c>
      <c r="B8" s="309">
        <f>'Tabela I'!$F$1</f>
        <v>2022</v>
      </c>
      <c r="C8" s="375" t="str">
        <f>+'Tabela IIIa'!B15</f>
        <v>Katica Soldo</v>
      </c>
      <c r="D8" s="375" t="str">
        <f>+'Tabela IIIa'!C15</f>
        <v>Sudija</v>
      </c>
      <c r="E8" s="375" t="str">
        <f>+'Tabela IIIa'!D15</f>
        <v>Ocijenjen</v>
      </c>
      <c r="F8" s="375">
        <f>+'Tabela IIIa'!E15</f>
        <v>485</v>
      </c>
      <c r="G8" s="375">
        <f>+'Tabela IIIa'!F15</f>
        <v>46</v>
      </c>
      <c r="H8" s="375">
        <f>+'Tabela IIIa'!G15</f>
        <v>0</v>
      </c>
      <c r="I8" s="375">
        <f>+'Tabela IIIa'!H15</f>
        <v>41</v>
      </c>
      <c r="J8" s="375">
        <f>+'Tabela IIIa'!I15</f>
        <v>1</v>
      </c>
      <c r="K8" s="375">
        <f>+'Tabela IIIa'!J15</f>
        <v>0</v>
      </c>
      <c r="L8" s="375">
        <f>+'Tabela IIIa'!K15</f>
        <v>4</v>
      </c>
      <c r="M8" s="375">
        <f>+'Tabela IIIa'!L15</f>
        <v>0</v>
      </c>
      <c r="N8" s="375">
        <f>+'Tabela IIIa'!M15</f>
        <v>8.6956521739130432E-2</v>
      </c>
      <c r="O8" s="375">
        <f>+'Tabela IIIa'!N15</f>
        <v>30</v>
      </c>
      <c r="P8" s="375">
        <f>+'Tabela IIIa'!O15</f>
        <v>8.2474226804123713E-3</v>
      </c>
      <c r="Q8" s="375">
        <f>+'Tabela IIIa'!P15</f>
        <v>10</v>
      </c>
      <c r="R8" s="375">
        <f>+'Tabela IIIa'!Q15</f>
        <v>40</v>
      </c>
    </row>
    <row r="9" spans="1:22" ht="25.5" x14ac:dyDescent="0.25">
      <c r="A9" s="309">
        <f>'Tabela I'!$F$2</f>
        <v>0</v>
      </c>
      <c r="B9" s="309">
        <f>'Tabela I'!$F$1</f>
        <v>2022</v>
      </c>
      <c r="C9" s="375" t="str">
        <f>+'Tabela IIIa'!B16</f>
        <v>Janja Pilić</v>
      </c>
      <c r="D9" s="375" t="str">
        <f>+'Tabela IIIa'!C16</f>
        <v>Sudija</v>
      </c>
      <c r="E9" s="375" t="str">
        <f>+'Tabela IIIa'!D16</f>
        <v>Nije ocijenjen</v>
      </c>
      <c r="F9" s="375">
        <f>+'Tabela IIIa'!E16</f>
        <v>254</v>
      </c>
      <c r="G9" s="375">
        <f>+'Tabela IIIa'!F16</f>
        <v>29</v>
      </c>
      <c r="H9" s="375">
        <f>+'Tabela IIIa'!G16</f>
        <v>0</v>
      </c>
      <c r="I9" s="375">
        <f>+'Tabela IIIa'!H16</f>
        <v>22</v>
      </c>
      <c r="J9" s="375">
        <f>+'Tabela IIIa'!I16</f>
        <v>0</v>
      </c>
      <c r="K9" s="375">
        <f>+'Tabela IIIa'!J16</f>
        <v>0</v>
      </c>
      <c r="L9" s="375">
        <f>+'Tabela IIIa'!K16</f>
        <v>7</v>
      </c>
      <c r="M9" s="375">
        <f>+'Tabela IIIa'!L16</f>
        <v>0</v>
      </c>
      <c r="N9" s="375" t="str">
        <f>+'Tabela IIIa'!M16</f>
        <v/>
      </c>
      <c r="O9" s="375" t="str">
        <f>+'Tabela IIIa'!N16</f>
        <v/>
      </c>
      <c r="P9" s="375" t="str">
        <f>+'Tabela IIIa'!O16</f>
        <v/>
      </c>
      <c r="Q9" s="375" t="str">
        <f>+'Tabela IIIa'!P16</f>
        <v/>
      </c>
      <c r="R9" s="375" t="str">
        <f>+'Tabela IIIa'!Q16</f>
        <v/>
      </c>
    </row>
    <row r="10" spans="1:22" x14ac:dyDescent="0.25">
      <c r="A10" s="309">
        <f>'Tabela I'!$F$2</f>
        <v>0</v>
      </c>
      <c r="B10" s="309">
        <f>'Tabela I'!$F$1</f>
        <v>2022</v>
      </c>
      <c r="C10" s="375" t="str">
        <f>+'Tabela IIIa'!B17</f>
        <v>Nebojša  Vrhovac</v>
      </c>
      <c r="D10" s="375" t="str">
        <f>+'Tabela IIIa'!C17</f>
        <v>Sudija</v>
      </c>
      <c r="E10" s="375" t="str">
        <f>+'Tabela IIIa'!D17</f>
        <v>Ocijenjen</v>
      </c>
      <c r="F10" s="375">
        <f>+'Tabela IIIa'!E17</f>
        <v>578</v>
      </c>
      <c r="G10" s="375">
        <f>+'Tabela IIIa'!F17</f>
        <v>42</v>
      </c>
      <c r="H10" s="375">
        <f>+'Tabela IIIa'!G17</f>
        <v>0</v>
      </c>
      <c r="I10" s="375">
        <f>+'Tabela IIIa'!H17</f>
        <v>39</v>
      </c>
      <c r="J10" s="375">
        <f>+'Tabela IIIa'!I17</f>
        <v>0</v>
      </c>
      <c r="K10" s="375">
        <f>+'Tabela IIIa'!J17</f>
        <v>0</v>
      </c>
      <c r="L10" s="375">
        <f>+'Tabela IIIa'!K17</f>
        <v>3</v>
      </c>
      <c r="M10" s="375">
        <f>+'Tabela IIIa'!L17</f>
        <v>0</v>
      </c>
      <c r="N10" s="375">
        <f>+'Tabela IIIa'!M17</f>
        <v>7.1428571428571425E-2</v>
      </c>
      <c r="O10" s="375">
        <f>+'Tabela IIIa'!N17</f>
        <v>30</v>
      </c>
      <c r="P10" s="375">
        <f>+'Tabela IIIa'!O17</f>
        <v>5.1903114186851208E-3</v>
      </c>
      <c r="Q10" s="375">
        <f>+'Tabela IIIa'!P17</f>
        <v>10</v>
      </c>
      <c r="R10" s="375">
        <f>+'Tabela IIIa'!Q17</f>
        <v>40</v>
      </c>
    </row>
    <row r="11" spans="1:22" ht="25.5" x14ac:dyDescent="0.25">
      <c r="A11" s="309">
        <f>'Tabela I'!$F$2</f>
        <v>0</v>
      </c>
      <c r="B11" s="309">
        <f>'Tabela I'!$F$1</f>
        <v>2022</v>
      </c>
      <c r="C11" s="375" t="str">
        <f>+'Tabela IIIa'!B18</f>
        <v>Aldina Rebihić-Topoljak</v>
      </c>
      <c r="D11" s="375" t="str">
        <f>+'Tabela IIIa'!C18</f>
        <v>Sudija</v>
      </c>
      <c r="E11" s="375" t="str">
        <f>+'Tabela IIIa'!D18</f>
        <v>Ocijenjen</v>
      </c>
      <c r="F11" s="375">
        <f>+'Tabela IIIa'!E18</f>
        <v>931</v>
      </c>
      <c r="G11" s="375">
        <f>+'Tabela IIIa'!F18</f>
        <v>13</v>
      </c>
      <c r="H11" s="375">
        <f>+'Tabela IIIa'!G18</f>
        <v>0</v>
      </c>
      <c r="I11" s="375">
        <f>+'Tabela IIIa'!H18</f>
        <v>11</v>
      </c>
      <c r="J11" s="375">
        <f>+'Tabela IIIa'!I18</f>
        <v>1</v>
      </c>
      <c r="K11" s="375">
        <f>+'Tabela IIIa'!J18</f>
        <v>0</v>
      </c>
      <c r="L11" s="375">
        <f>+'Tabela IIIa'!K18</f>
        <v>1</v>
      </c>
      <c r="M11" s="375">
        <f>+'Tabela IIIa'!L18</f>
        <v>0</v>
      </c>
      <c r="N11" s="375">
        <f>+'Tabela IIIa'!M18</f>
        <v>7.6923076923076927E-2</v>
      </c>
      <c r="O11" s="375">
        <f>+'Tabela IIIa'!N18</f>
        <v>30</v>
      </c>
      <c r="P11" s="375">
        <f>+'Tabela IIIa'!O18</f>
        <v>1.0741138560687433E-3</v>
      </c>
      <c r="Q11" s="375">
        <f>+'Tabela IIIa'!P18</f>
        <v>10</v>
      </c>
      <c r="R11" s="375">
        <f>+'Tabela IIIa'!Q18</f>
        <v>40</v>
      </c>
    </row>
    <row r="12" spans="1:22" x14ac:dyDescent="0.25">
      <c r="A12" s="309">
        <f>'Tabela I'!$F$2</f>
        <v>0</v>
      </c>
      <c r="B12" s="309">
        <f>'Tabela I'!$F$1</f>
        <v>2022</v>
      </c>
      <c r="C12" s="375" t="str">
        <f>+'Tabela IIIa'!B19</f>
        <v>Sonsirej Radivojević</v>
      </c>
      <c r="D12" s="375" t="str">
        <f>+'Tabela IIIa'!C19</f>
        <v>Sudija</v>
      </c>
      <c r="E12" s="375" t="str">
        <f>+'Tabela IIIa'!D19</f>
        <v>Ocijenjen</v>
      </c>
      <c r="F12" s="375">
        <f>+'Tabela IIIa'!E19</f>
        <v>490</v>
      </c>
      <c r="G12" s="375">
        <f>+'Tabela IIIa'!F19</f>
        <v>35</v>
      </c>
      <c r="H12" s="375">
        <f>+'Tabela IIIa'!G19</f>
        <v>0</v>
      </c>
      <c r="I12" s="375">
        <f>+'Tabela IIIa'!H19</f>
        <v>24</v>
      </c>
      <c r="J12" s="375">
        <f>+'Tabela IIIa'!I19</f>
        <v>5</v>
      </c>
      <c r="K12" s="375">
        <f>+'Tabela IIIa'!J19</f>
        <v>0</v>
      </c>
      <c r="L12" s="375">
        <f>+'Tabela IIIa'!K19</f>
        <v>6</v>
      </c>
      <c r="M12" s="375">
        <f>+'Tabela IIIa'!L19</f>
        <v>0</v>
      </c>
      <c r="N12" s="375">
        <f>+'Tabela IIIa'!M19</f>
        <v>0.17142857142857143</v>
      </c>
      <c r="O12" s="375">
        <f>+'Tabela IIIa'!N19</f>
        <v>24</v>
      </c>
      <c r="P12" s="375">
        <f>+'Tabela IIIa'!O19</f>
        <v>1.2244897959183673E-2</v>
      </c>
      <c r="Q12" s="375">
        <f>+'Tabela IIIa'!P19</f>
        <v>10</v>
      </c>
      <c r="R12" s="375">
        <f>+'Tabela IIIa'!Q19</f>
        <v>34</v>
      </c>
    </row>
    <row r="13" spans="1:22" x14ac:dyDescent="0.25">
      <c r="A13" s="309">
        <f>'Tabela I'!$F$2</f>
        <v>0</v>
      </c>
      <c r="B13" s="309">
        <f>'Tabela I'!$F$1</f>
        <v>2022</v>
      </c>
      <c r="C13" s="375" t="str">
        <f>+'Tabela IIIa'!B20</f>
        <v>Ivan Gudelj</v>
      </c>
      <c r="D13" s="375" t="str">
        <f>+'Tabela IIIa'!C20</f>
        <v>Sudija</v>
      </c>
      <c r="E13" s="375" t="str">
        <f>+'Tabela IIIa'!D20</f>
        <v>Ocijenjen</v>
      </c>
      <c r="F13" s="375">
        <f>+'Tabela IIIa'!E20</f>
        <v>825</v>
      </c>
      <c r="G13" s="375">
        <f>+'Tabela IIIa'!F20</f>
        <v>21</v>
      </c>
      <c r="H13" s="375">
        <f>+'Tabela IIIa'!G20</f>
        <v>0</v>
      </c>
      <c r="I13" s="375">
        <f>+'Tabela IIIa'!H20</f>
        <v>18</v>
      </c>
      <c r="J13" s="375">
        <f>+'Tabela IIIa'!I20</f>
        <v>2</v>
      </c>
      <c r="K13" s="375">
        <f>+'Tabela IIIa'!J20</f>
        <v>0</v>
      </c>
      <c r="L13" s="375">
        <f>+'Tabela IIIa'!K20</f>
        <v>1</v>
      </c>
      <c r="M13" s="375">
        <f>+'Tabela IIIa'!L20</f>
        <v>0</v>
      </c>
      <c r="N13" s="375">
        <f>+'Tabela IIIa'!M20</f>
        <v>4.7619047619047616E-2</v>
      </c>
      <c r="O13" s="375">
        <f>+'Tabela IIIa'!N20</f>
        <v>30</v>
      </c>
      <c r="P13" s="375">
        <f>+'Tabela IIIa'!O20</f>
        <v>1.2121212121212121E-3</v>
      </c>
      <c r="Q13" s="375">
        <f>+'Tabela IIIa'!P20</f>
        <v>10</v>
      </c>
      <c r="R13" s="375">
        <f>+'Tabela IIIa'!Q20</f>
        <v>40</v>
      </c>
    </row>
    <row r="14" spans="1:22" ht="25.5" x14ac:dyDescent="0.25">
      <c r="A14" s="309">
        <f>'Tabela I'!$F$2</f>
        <v>0</v>
      </c>
      <c r="B14" s="309">
        <f>'Tabela I'!$F$1</f>
        <v>2022</v>
      </c>
      <c r="C14" s="375" t="str">
        <f>+'Tabela IIIa'!B21</f>
        <v>Amela Agić</v>
      </c>
      <c r="D14" s="375" t="str">
        <f>+'Tabela IIIa'!C21</f>
        <v>Stručni saradnik</v>
      </c>
      <c r="E14" s="375" t="str">
        <f>+'Tabela IIIa'!D21</f>
        <v>Nije ocijenjen</v>
      </c>
      <c r="F14" s="375">
        <f>+'Tabela IIIa'!E21</f>
        <v>481</v>
      </c>
      <c r="G14" s="375">
        <f>+'Tabela IIIa'!F21</f>
        <v>5</v>
      </c>
      <c r="H14" s="375">
        <f>+'Tabela IIIa'!G21</f>
        <v>0</v>
      </c>
      <c r="I14" s="375">
        <f>+'Tabela IIIa'!H21</f>
        <v>4</v>
      </c>
      <c r="J14" s="375">
        <f>+'Tabela IIIa'!I21</f>
        <v>0</v>
      </c>
      <c r="K14" s="375">
        <f>+'Tabela IIIa'!J21</f>
        <v>0</v>
      </c>
      <c r="L14" s="375">
        <f>+'Tabela IIIa'!K21</f>
        <v>1</v>
      </c>
      <c r="M14" s="375">
        <f>+'Tabela IIIa'!L21</f>
        <v>0</v>
      </c>
      <c r="N14" s="375" t="str">
        <f>+'Tabela IIIa'!M21</f>
        <v/>
      </c>
      <c r="O14" s="375" t="str">
        <f>+'Tabela IIIa'!N21</f>
        <v/>
      </c>
      <c r="P14" s="375" t="str">
        <f>+'Tabela IIIa'!O21</f>
        <v/>
      </c>
      <c r="Q14" s="375" t="str">
        <f>+'Tabela IIIa'!P21</f>
        <v/>
      </c>
      <c r="R14" s="375" t="str">
        <f>+'Tabela IIIa'!Q21</f>
        <v/>
      </c>
    </row>
    <row r="15" spans="1:22" ht="25.5" x14ac:dyDescent="0.25">
      <c r="A15" s="309">
        <f>'Tabela I'!$F$2</f>
        <v>0</v>
      </c>
      <c r="B15" s="309">
        <f>'Tabela I'!$F$1</f>
        <v>2022</v>
      </c>
      <c r="C15" s="375" t="str">
        <f>+'Tabela IIIa'!B22</f>
        <v>Marin Kajić</v>
      </c>
      <c r="D15" s="375" t="str">
        <f>+'Tabela IIIa'!C22</f>
        <v>Stručni saradnik</v>
      </c>
      <c r="E15" s="375" t="str">
        <f>+'Tabela IIIa'!D22</f>
        <v>Nije ocijenjen</v>
      </c>
      <c r="F15" s="375">
        <f>+'Tabela IIIa'!E22</f>
        <v>443</v>
      </c>
      <c r="G15" s="375">
        <f>+'Tabela IIIa'!F22</f>
        <v>11</v>
      </c>
      <c r="H15" s="375">
        <f>+'Tabela IIIa'!G22</f>
        <v>0</v>
      </c>
      <c r="I15" s="375">
        <f>+'Tabela IIIa'!H22</f>
        <v>7</v>
      </c>
      <c r="J15" s="375">
        <f>+'Tabela IIIa'!I22</f>
        <v>1</v>
      </c>
      <c r="K15" s="375">
        <f>+'Tabela IIIa'!J22</f>
        <v>0</v>
      </c>
      <c r="L15" s="375">
        <f>+'Tabela IIIa'!K22</f>
        <v>3</v>
      </c>
      <c r="M15" s="375">
        <f>+'Tabela IIIa'!L22</f>
        <v>0</v>
      </c>
      <c r="N15" s="375" t="str">
        <f>+'Tabela IIIa'!M22</f>
        <v/>
      </c>
      <c r="O15" s="375" t="str">
        <f>+'Tabela IIIa'!N22</f>
        <v/>
      </c>
      <c r="P15" s="375" t="str">
        <f>+'Tabela IIIa'!O22</f>
        <v/>
      </c>
      <c r="Q15" s="375" t="str">
        <f>+'Tabela IIIa'!P22</f>
        <v/>
      </c>
      <c r="R15" s="375" t="str">
        <f>+'Tabela IIIa'!Q22</f>
        <v/>
      </c>
    </row>
    <row r="16" spans="1:22" ht="25.5" x14ac:dyDescent="0.25">
      <c r="A16" s="309">
        <f>'Tabela I'!$F$2</f>
        <v>0</v>
      </c>
      <c r="B16" s="309">
        <f>'Tabela I'!$F$1</f>
        <v>2022</v>
      </c>
      <c r="C16" s="375" t="str">
        <f>+'Tabela IIIa'!B23</f>
        <v>Ivan Sokanović</v>
      </c>
      <c r="D16" s="375" t="str">
        <f>+'Tabela IIIa'!C23</f>
        <v>Stručni saradnik</v>
      </c>
      <c r="E16" s="375" t="str">
        <f>+'Tabela IIIa'!D23</f>
        <v>Nije ocijenjen</v>
      </c>
      <c r="F16" s="375">
        <f>+'Tabela IIIa'!E23</f>
        <v>452</v>
      </c>
      <c r="G16" s="375">
        <f>+'Tabela IIIa'!F23</f>
        <v>3</v>
      </c>
      <c r="H16" s="375">
        <f>+'Tabela IIIa'!G23</f>
        <v>0</v>
      </c>
      <c r="I16" s="375">
        <f>+'Tabela IIIa'!H23</f>
        <v>1</v>
      </c>
      <c r="J16" s="375">
        <f>+'Tabela IIIa'!I23</f>
        <v>1</v>
      </c>
      <c r="K16" s="375">
        <f>+'Tabela IIIa'!J23</f>
        <v>0</v>
      </c>
      <c r="L16" s="375">
        <f>+'Tabela IIIa'!K23</f>
        <v>1</v>
      </c>
      <c r="M16" s="375">
        <f>+'Tabela IIIa'!L23</f>
        <v>0</v>
      </c>
      <c r="N16" s="375" t="str">
        <f>+'Tabela IIIa'!M23</f>
        <v/>
      </c>
      <c r="O16" s="375" t="str">
        <f>+'Tabela IIIa'!N23</f>
        <v/>
      </c>
      <c r="P16" s="375" t="str">
        <f>+'Tabela IIIa'!O23</f>
        <v/>
      </c>
      <c r="Q16" s="375" t="str">
        <f>+'Tabela IIIa'!P23</f>
        <v/>
      </c>
      <c r="R16" s="375" t="str">
        <f>+'Tabela IIIa'!Q23</f>
        <v/>
      </c>
    </row>
    <row r="17" spans="1:18" x14ac:dyDescent="0.25">
      <c r="A17" s="309">
        <f>'Tabela I'!$F$2</f>
        <v>0</v>
      </c>
      <c r="B17" s="309">
        <f>'Tabela I'!$F$1</f>
        <v>2022</v>
      </c>
      <c r="C17" s="375" t="str">
        <f>+'Tabela IIIa'!B24</f>
        <v/>
      </c>
      <c r="D17" s="375">
        <f>+'Tabela IIIa'!C24</f>
        <v>0</v>
      </c>
      <c r="E17" s="375">
        <f>+'Tabela IIIa'!D24</f>
        <v>0</v>
      </c>
      <c r="F17" s="375">
        <f>+'Tabela IIIa'!E24</f>
        <v>0</v>
      </c>
      <c r="G17" s="375">
        <f>+'Tabela IIIa'!F24</f>
        <v>0</v>
      </c>
      <c r="H17" s="375">
        <f>+'Tabela IIIa'!G24</f>
        <v>0</v>
      </c>
      <c r="I17" s="375">
        <f>+'Tabela IIIa'!H24</f>
        <v>0</v>
      </c>
      <c r="J17" s="375">
        <f>+'Tabela IIIa'!I24</f>
        <v>0</v>
      </c>
      <c r="K17" s="375">
        <f>+'Tabela IIIa'!J24</f>
        <v>0</v>
      </c>
      <c r="L17" s="375">
        <f>+'Tabela IIIa'!K24</f>
        <v>0</v>
      </c>
      <c r="M17" s="375">
        <f>+'Tabela IIIa'!L24</f>
        <v>0</v>
      </c>
      <c r="N17" s="375" t="str">
        <f>+'Tabela IIIa'!M24</f>
        <v/>
      </c>
      <c r="O17" s="375" t="str">
        <f>+'Tabela IIIa'!N24</f>
        <v/>
      </c>
      <c r="P17" s="375" t="str">
        <f>+'Tabela IIIa'!O24</f>
        <v/>
      </c>
      <c r="Q17" s="375" t="str">
        <f>+'Tabela IIIa'!P24</f>
        <v/>
      </c>
      <c r="R17" s="375" t="str">
        <f>+'Tabela IIIa'!Q24</f>
        <v/>
      </c>
    </row>
    <row r="18" spans="1:18" x14ac:dyDescent="0.25">
      <c r="A18" s="309">
        <f>'Tabela I'!$F$2</f>
        <v>0</v>
      </c>
      <c r="B18" s="309">
        <f>'Tabela I'!$F$1</f>
        <v>2022</v>
      </c>
      <c r="C18" s="375" t="str">
        <f>+'Tabela IIIa'!B25</f>
        <v/>
      </c>
      <c r="D18" s="375">
        <f>+'Tabela IIIa'!C25</f>
        <v>0</v>
      </c>
      <c r="E18" s="375">
        <f>+'Tabela IIIa'!D25</f>
        <v>0</v>
      </c>
      <c r="F18" s="375">
        <f>+'Tabela IIIa'!E25</f>
        <v>0</v>
      </c>
      <c r="G18" s="375">
        <f>+'Tabela IIIa'!F25</f>
        <v>0</v>
      </c>
      <c r="H18" s="375">
        <f>+'Tabela IIIa'!G25</f>
        <v>0</v>
      </c>
      <c r="I18" s="375">
        <f>+'Tabela IIIa'!H25</f>
        <v>0</v>
      </c>
      <c r="J18" s="375">
        <f>+'Tabela IIIa'!I25</f>
        <v>0</v>
      </c>
      <c r="K18" s="375">
        <f>+'Tabela IIIa'!J25</f>
        <v>0</v>
      </c>
      <c r="L18" s="375">
        <f>+'Tabela IIIa'!K25</f>
        <v>0</v>
      </c>
      <c r="M18" s="375">
        <f>+'Tabela IIIa'!L25</f>
        <v>0</v>
      </c>
      <c r="N18" s="375" t="str">
        <f>+'Tabela IIIa'!M25</f>
        <v/>
      </c>
      <c r="O18" s="375" t="str">
        <f>+'Tabela IIIa'!N25</f>
        <v/>
      </c>
      <c r="P18" s="375" t="str">
        <f>+'Tabela IIIa'!O25</f>
        <v/>
      </c>
      <c r="Q18" s="375" t="str">
        <f>+'Tabela IIIa'!P25</f>
        <v/>
      </c>
      <c r="R18" s="375" t="str">
        <f>+'Tabela IIIa'!Q25</f>
        <v/>
      </c>
    </row>
    <row r="19" spans="1:18" x14ac:dyDescent="0.25">
      <c r="A19" s="309">
        <f>'Tabela I'!$F$2</f>
        <v>0</v>
      </c>
      <c r="B19" s="309">
        <f>'Tabela I'!$F$1</f>
        <v>2022</v>
      </c>
      <c r="C19" s="375" t="str">
        <f>+'Tabela IIIa'!B26</f>
        <v/>
      </c>
      <c r="D19" s="375">
        <f>+'Tabela IIIa'!C26</f>
        <v>0</v>
      </c>
      <c r="E19" s="375">
        <f>+'Tabela IIIa'!D26</f>
        <v>0</v>
      </c>
      <c r="F19" s="375">
        <f>+'Tabela IIIa'!E26</f>
        <v>0</v>
      </c>
      <c r="G19" s="375">
        <f>+'Tabela IIIa'!F26</f>
        <v>0</v>
      </c>
      <c r="H19" s="375">
        <f>+'Tabela IIIa'!G26</f>
        <v>0</v>
      </c>
      <c r="I19" s="375">
        <f>+'Tabela IIIa'!H26</f>
        <v>0</v>
      </c>
      <c r="J19" s="375">
        <f>+'Tabela IIIa'!I26</f>
        <v>0</v>
      </c>
      <c r="K19" s="375">
        <f>+'Tabela IIIa'!J26</f>
        <v>0</v>
      </c>
      <c r="L19" s="375">
        <f>+'Tabela IIIa'!K26</f>
        <v>0</v>
      </c>
      <c r="M19" s="375">
        <f>+'Tabela IIIa'!L26</f>
        <v>0</v>
      </c>
      <c r="N19" s="375" t="str">
        <f>+'Tabela IIIa'!M26</f>
        <v/>
      </c>
      <c r="O19" s="375" t="str">
        <f>+'Tabela IIIa'!N26</f>
        <v/>
      </c>
      <c r="P19" s="375" t="str">
        <f>+'Tabela IIIa'!O26</f>
        <v/>
      </c>
      <c r="Q19" s="375" t="str">
        <f>+'Tabela IIIa'!P26</f>
        <v/>
      </c>
      <c r="R19" s="375" t="str">
        <f>+'Tabela IIIa'!Q26</f>
        <v/>
      </c>
    </row>
    <row r="20" spans="1:18" x14ac:dyDescent="0.25">
      <c r="A20" s="309">
        <f>'Tabela I'!$F$2</f>
        <v>0</v>
      </c>
      <c r="B20" s="309">
        <f>'Tabela I'!$F$1</f>
        <v>2022</v>
      </c>
      <c r="C20" s="375" t="str">
        <f>+'Tabela IIIa'!B27</f>
        <v/>
      </c>
      <c r="D20" s="375">
        <f>+'Tabela IIIa'!C27</f>
        <v>0</v>
      </c>
      <c r="E20" s="375">
        <f>+'Tabela IIIa'!D27</f>
        <v>0</v>
      </c>
      <c r="F20" s="375">
        <f>+'Tabela IIIa'!E27</f>
        <v>0</v>
      </c>
      <c r="G20" s="375">
        <f>+'Tabela IIIa'!F27</f>
        <v>0</v>
      </c>
      <c r="H20" s="375">
        <f>+'Tabela IIIa'!G27</f>
        <v>0</v>
      </c>
      <c r="I20" s="375">
        <f>+'Tabela IIIa'!H27</f>
        <v>0</v>
      </c>
      <c r="J20" s="375">
        <f>+'Tabela IIIa'!I27</f>
        <v>0</v>
      </c>
      <c r="K20" s="375">
        <f>+'Tabela IIIa'!J27</f>
        <v>0</v>
      </c>
      <c r="L20" s="375">
        <f>+'Tabela IIIa'!K27</f>
        <v>0</v>
      </c>
      <c r="M20" s="375">
        <f>+'Tabela IIIa'!L27</f>
        <v>0</v>
      </c>
      <c r="N20" s="375" t="str">
        <f>+'Tabela IIIa'!M27</f>
        <v/>
      </c>
      <c r="O20" s="375" t="str">
        <f>+'Tabela IIIa'!N27</f>
        <v/>
      </c>
      <c r="P20" s="375" t="str">
        <f>+'Tabela IIIa'!O27</f>
        <v/>
      </c>
      <c r="Q20" s="375" t="str">
        <f>+'Tabela IIIa'!P27</f>
        <v/>
      </c>
      <c r="R20" s="375" t="str">
        <f>+'Tabela IIIa'!Q27</f>
        <v/>
      </c>
    </row>
    <row r="21" spans="1:18" x14ac:dyDescent="0.25">
      <c r="A21" s="309">
        <f>'Tabela I'!$F$2</f>
        <v>0</v>
      </c>
      <c r="B21" s="309">
        <f>'Tabela I'!$F$1</f>
        <v>2022</v>
      </c>
      <c r="C21" s="375" t="str">
        <f>+'Tabela IIIa'!B28</f>
        <v/>
      </c>
      <c r="D21" s="375">
        <f>+'Tabela IIIa'!C28</f>
        <v>0</v>
      </c>
      <c r="E21" s="375">
        <f>+'Tabela IIIa'!D28</f>
        <v>0</v>
      </c>
      <c r="F21" s="375">
        <f>+'Tabela IIIa'!E28</f>
        <v>0</v>
      </c>
      <c r="G21" s="375">
        <f>+'Tabela IIIa'!F28</f>
        <v>0</v>
      </c>
      <c r="H21" s="375">
        <f>+'Tabela IIIa'!G28</f>
        <v>0</v>
      </c>
      <c r="I21" s="375">
        <f>+'Tabela IIIa'!H28</f>
        <v>0</v>
      </c>
      <c r="J21" s="375">
        <f>+'Tabela IIIa'!I28</f>
        <v>0</v>
      </c>
      <c r="K21" s="375">
        <f>+'Tabela IIIa'!J28</f>
        <v>0</v>
      </c>
      <c r="L21" s="375">
        <f>+'Tabela IIIa'!K28</f>
        <v>0</v>
      </c>
      <c r="M21" s="375">
        <f>+'Tabela IIIa'!L28</f>
        <v>0</v>
      </c>
      <c r="N21" s="375" t="str">
        <f>+'Tabela IIIa'!M28</f>
        <v/>
      </c>
      <c r="O21" s="375" t="str">
        <f>+'Tabela IIIa'!N28</f>
        <v/>
      </c>
      <c r="P21" s="375" t="str">
        <f>+'Tabela IIIa'!O28</f>
        <v/>
      </c>
      <c r="Q21" s="375" t="str">
        <f>+'Tabela IIIa'!P28</f>
        <v/>
      </c>
      <c r="R21" s="375" t="str">
        <f>+'Tabela IIIa'!Q28</f>
        <v/>
      </c>
    </row>
    <row r="22" spans="1:18" x14ac:dyDescent="0.25">
      <c r="A22" s="309">
        <f>'Tabela I'!$F$2</f>
        <v>0</v>
      </c>
      <c r="B22" s="309">
        <f>'Tabela I'!$F$1</f>
        <v>2022</v>
      </c>
      <c r="C22" s="375" t="str">
        <f>+'Tabela IIIa'!B29</f>
        <v/>
      </c>
      <c r="D22" s="375">
        <f>+'Tabela IIIa'!C29</f>
        <v>0</v>
      </c>
      <c r="E22" s="375">
        <f>+'Tabela IIIa'!D29</f>
        <v>0</v>
      </c>
      <c r="F22" s="375">
        <f>+'Tabela IIIa'!E29</f>
        <v>0</v>
      </c>
      <c r="G22" s="375">
        <f>+'Tabela IIIa'!F29</f>
        <v>0</v>
      </c>
      <c r="H22" s="375">
        <f>+'Tabela IIIa'!G29</f>
        <v>0</v>
      </c>
      <c r="I22" s="375">
        <f>+'Tabela IIIa'!H29</f>
        <v>0</v>
      </c>
      <c r="J22" s="375">
        <f>+'Tabela IIIa'!I29</f>
        <v>0</v>
      </c>
      <c r="K22" s="375">
        <f>+'Tabela IIIa'!J29</f>
        <v>0</v>
      </c>
      <c r="L22" s="375">
        <f>+'Tabela IIIa'!K29</f>
        <v>0</v>
      </c>
      <c r="M22" s="375">
        <f>+'Tabela IIIa'!L29</f>
        <v>0</v>
      </c>
      <c r="N22" s="375" t="str">
        <f>+'Tabela IIIa'!M29</f>
        <v/>
      </c>
      <c r="O22" s="375" t="str">
        <f>+'Tabela IIIa'!N29</f>
        <v/>
      </c>
      <c r="P22" s="375" t="str">
        <f>+'Tabela IIIa'!O29</f>
        <v/>
      </c>
      <c r="Q22" s="375" t="str">
        <f>+'Tabela IIIa'!P29</f>
        <v/>
      </c>
      <c r="R22" s="375" t="str">
        <f>+'Tabela IIIa'!Q29</f>
        <v/>
      </c>
    </row>
    <row r="23" spans="1:18" x14ac:dyDescent="0.25">
      <c r="A23" s="309">
        <f>'Tabela I'!$F$2</f>
        <v>0</v>
      </c>
      <c r="B23" s="309">
        <f>'Tabela I'!$F$1</f>
        <v>2022</v>
      </c>
      <c r="C23" s="375" t="str">
        <f>+'Tabela IIIa'!B30</f>
        <v/>
      </c>
      <c r="D23" s="375">
        <f>+'Tabela IIIa'!C30</f>
        <v>0</v>
      </c>
      <c r="E23" s="375">
        <f>+'Tabela IIIa'!D30</f>
        <v>0</v>
      </c>
      <c r="F23" s="375">
        <f>+'Tabela IIIa'!E30</f>
        <v>0</v>
      </c>
      <c r="G23" s="375">
        <f>+'Tabela IIIa'!F30</f>
        <v>0</v>
      </c>
      <c r="H23" s="375">
        <f>+'Tabela IIIa'!G30</f>
        <v>0</v>
      </c>
      <c r="I23" s="375">
        <f>+'Tabela IIIa'!H30</f>
        <v>0</v>
      </c>
      <c r="J23" s="375">
        <f>+'Tabela IIIa'!I30</f>
        <v>0</v>
      </c>
      <c r="K23" s="375">
        <f>+'Tabela IIIa'!J30</f>
        <v>0</v>
      </c>
      <c r="L23" s="375">
        <f>+'Tabela IIIa'!K30</f>
        <v>0</v>
      </c>
      <c r="M23" s="375">
        <f>+'Tabela IIIa'!L30</f>
        <v>0</v>
      </c>
      <c r="N23" s="375" t="str">
        <f>+'Tabela IIIa'!M30</f>
        <v/>
      </c>
      <c r="O23" s="375" t="str">
        <f>+'Tabela IIIa'!N30</f>
        <v/>
      </c>
      <c r="P23" s="375" t="str">
        <f>+'Tabela IIIa'!O30</f>
        <v/>
      </c>
      <c r="Q23" s="375" t="str">
        <f>+'Tabela IIIa'!P30</f>
        <v/>
      </c>
      <c r="R23" s="375" t="str">
        <f>+'Tabela IIIa'!Q30</f>
        <v/>
      </c>
    </row>
    <row r="24" spans="1:18" x14ac:dyDescent="0.25">
      <c r="A24" s="309">
        <f>'Tabela I'!$F$2</f>
        <v>0</v>
      </c>
      <c r="B24" s="309">
        <f>'Tabela I'!$F$1</f>
        <v>2022</v>
      </c>
      <c r="C24" s="375" t="str">
        <f>+'Tabela IIIa'!B31</f>
        <v/>
      </c>
      <c r="D24" s="375">
        <f>+'Tabela IIIa'!C31</f>
        <v>0</v>
      </c>
      <c r="E24" s="375">
        <f>+'Tabela IIIa'!D31</f>
        <v>0</v>
      </c>
      <c r="F24" s="375">
        <f>+'Tabela IIIa'!E31</f>
        <v>0</v>
      </c>
      <c r="G24" s="375">
        <f>+'Tabela IIIa'!F31</f>
        <v>0</v>
      </c>
      <c r="H24" s="375">
        <f>+'Tabela IIIa'!G31</f>
        <v>0</v>
      </c>
      <c r="I24" s="375">
        <f>+'Tabela IIIa'!H31</f>
        <v>0</v>
      </c>
      <c r="J24" s="375">
        <f>+'Tabela IIIa'!I31</f>
        <v>0</v>
      </c>
      <c r="K24" s="375">
        <f>+'Tabela IIIa'!J31</f>
        <v>0</v>
      </c>
      <c r="L24" s="375">
        <f>+'Tabela IIIa'!K31</f>
        <v>0</v>
      </c>
      <c r="M24" s="375">
        <f>+'Tabela IIIa'!L31</f>
        <v>0</v>
      </c>
      <c r="N24" s="375" t="str">
        <f>+'Tabela IIIa'!M31</f>
        <v/>
      </c>
      <c r="O24" s="375" t="str">
        <f>+'Tabela IIIa'!N31</f>
        <v/>
      </c>
      <c r="P24" s="375" t="str">
        <f>+'Tabela IIIa'!O31</f>
        <v/>
      </c>
      <c r="Q24" s="375" t="str">
        <f>+'Tabela IIIa'!P31</f>
        <v/>
      </c>
      <c r="R24" s="375" t="str">
        <f>+'Tabela IIIa'!Q31</f>
        <v/>
      </c>
    </row>
    <row r="25" spans="1:18" x14ac:dyDescent="0.25">
      <c r="A25" s="309">
        <f>'Tabela I'!$F$2</f>
        <v>0</v>
      </c>
      <c r="B25" s="309">
        <f>'Tabela I'!$F$1</f>
        <v>2022</v>
      </c>
      <c r="C25" s="375" t="str">
        <f>+'Tabela IIIa'!B32</f>
        <v/>
      </c>
      <c r="D25" s="375">
        <f>+'Tabela IIIa'!C32</f>
        <v>0</v>
      </c>
      <c r="E25" s="375">
        <f>+'Tabela IIIa'!D32</f>
        <v>0</v>
      </c>
      <c r="F25" s="375">
        <f>+'Tabela IIIa'!E32</f>
        <v>0</v>
      </c>
      <c r="G25" s="375">
        <f>+'Tabela IIIa'!F32</f>
        <v>0</v>
      </c>
      <c r="H25" s="375">
        <f>+'Tabela IIIa'!G32</f>
        <v>0</v>
      </c>
      <c r="I25" s="375">
        <f>+'Tabela IIIa'!H32</f>
        <v>0</v>
      </c>
      <c r="J25" s="375">
        <f>+'Tabela IIIa'!I32</f>
        <v>0</v>
      </c>
      <c r="K25" s="375">
        <f>+'Tabela IIIa'!J32</f>
        <v>0</v>
      </c>
      <c r="L25" s="375">
        <f>+'Tabela IIIa'!K32</f>
        <v>0</v>
      </c>
      <c r="M25" s="375">
        <f>+'Tabela IIIa'!L32</f>
        <v>0</v>
      </c>
      <c r="N25" s="375" t="str">
        <f>+'Tabela IIIa'!M32</f>
        <v/>
      </c>
      <c r="O25" s="375" t="str">
        <f>+'Tabela IIIa'!N32</f>
        <v/>
      </c>
      <c r="P25" s="375" t="str">
        <f>+'Tabela IIIa'!O32</f>
        <v/>
      </c>
      <c r="Q25" s="375" t="str">
        <f>+'Tabela IIIa'!P32</f>
        <v/>
      </c>
      <c r="R25" s="375" t="str">
        <f>+'Tabela IIIa'!Q32</f>
        <v/>
      </c>
    </row>
    <row r="26" spans="1:18" x14ac:dyDescent="0.25">
      <c r="A26" s="309">
        <f>'Tabela I'!$F$2</f>
        <v>0</v>
      </c>
      <c r="B26" s="309">
        <f>'Tabela I'!$F$1</f>
        <v>2022</v>
      </c>
      <c r="C26" s="375" t="str">
        <f>+'Tabela IIIa'!B33</f>
        <v/>
      </c>
      <c r="D26" s="375">
        <f>+'Tabela IIIa'!C33</f>
        <v>0</v>
      </c>
      <c r="E26" s="375">
        <f>+'Tabela IIIa'!D33</f>
        <v>0</v>
      </c>
      <c r="F26" s="375">
        <f>+'Tabela IIIa'!E33</f>
        <v>0</v>
      </c>
      <c r="G26" s="375">
        <f>+'Tabela IIIa'!F33</f>
        <v>0</v>
      </c>
      <c r="H26" s="375">
        <f>+'Tabela IIIa'!G33</f>
        <v>0</v>
      </c>
      <c r="I26" s="375">
        <f>+'Tabela IIIa'!H33</f>
        <v>0</v>
      </c>
      <c r="J26" s="375">
        <f>+'Tabela IIIa'!I33</f>
        <v>0</v>
      </c>
      <c r="K26" s="375">
        <f>+'Tabela IIIa'!J33</f>
        <v>0</v>
      </c>
      <c r="L26" s="375">
        <f>+'Tabela IIIa'!K33</f>
        <v>0</v>
      </c>
      <c r="M26" s="375">
        <f>+'Tabela IIIa'!L33</f>
        <v>0</v>
      </c>
      <c r="N26" s="375" t="str">
        <f>+'Tabela IIIa'!M33</f>
        <v/>
      </c>
      <c r="O26" s="375" t="str">
        <f>+'Tabela IIIa'!N33</f>
        <v/>
      </c>
      <c r="P26" s="375" t="str">
        <f>+'Tabela IIIa'!O33</f>
        <v/>
      </c>
      <c r="Q26" s="375" t="str">
        <f>+'Tabela IIIa'!P33</f>
        <v/>
      </c>
      <c r="R26" s="375" t="str">
        <f>+'Tabela IIIa'!Q33</f>
        <v/>
      </c>
    </row>
    <row r="27" spans="1:18" x14ac:dyDescent="0.25">
      <c r="A27" s="309">
        <f>'Tabela I'!$F$2</f>
        <v>0</v>
      </c>
      <c r="B27" s="309">
        <f>'Tabela I'!$F$1</f>
        <v>2022</v>
      </c>
      <c r="C27" s="375" t="str">
        <f>+'Tabela IIIa'!B34</f>
        <v/>
      </c>
      <c r="D27" s="375">
        <f>+'Tabela IIIa'!C34</f>
        <v>0</v>
      </c>
      <c r="E27" s="375">
        <f>+'Tabela IIIa'!D34</f>
        <v>0</v>
      </c>
      <c r="F27" s="375">
        <f>+'Tabela IIIa'!E34</f>
        <v>0</v>
      </c>
      <c r="G27" s="375">
        <f>+'Tabela IIIa'!F34</f>
        <v>0</v>
      </c>
      <c r="H27" s="375">
        <f>+'Tabela IIIa'!G34</f>
        <v>0</v>
      </c>
      <c r="I27" s="375">
        <f>+'Tabela IIIa'!H34</f>
        <v>0</v>
      </c>
      <c r="J27" s="375">
        <f>+'Tabela IIIa'!I34</f>
        <v>0</v>
      </c>
      <c r="K27" s="375">
        <f>+'Tabela IIIa'!J34</f>
        <v>0</v>
      </c>
      <c r="L27" s="375">
        <f>+'Tabela IIIa'!K34</f>
        <v>0</v>
      </c>
      <c r="M27" s="375">
        <f>+'Tabela IIIa'!L34</f>
        <v>0</v>
      </c>
      <c r="N27" s="375" t="str">
        <f>+'Tabela IIIa'!M34</f>
        <v/>
      </c>
      <c r="O27" s="375" t="str">
        <f>+'Tabela IIIa'!N34</f>
        <v/>
      </c>
      <c r="P27" s="375" t="str">
        <f>+'Tabela IIIa'!O34</f>
        <v/>
      </c>
      <c r="Q27" s="375" t="str">
        <f>+'Tabela IIIa'!P34</f>
        <v/>
      </c>
      <c r="R27" s="375" t="str">
        <f>+'Tabela IIIa'!Q34</f>
        <v/>
      </c>
    </row>
    <row r="28" spans="1:18" x14ac:dyDescent="0.25">
      <c r="A28" s="309">
        <f>'Tabela I'!$F$2</f>
        <v>0</v>
      </c>
      <c r="B28" s="309">
        <f>'Tabela I'!$F$1</f>
        <v>2022</v>
      </c>
      <c r="C28" s="375" t="str">
        <f>+'Tabela IIIa'!B35</f>
        <v/>
      </c>
      <c r="D28" s="375">
        <f>+'Tabela IIIa'!C35</f>
        <v>0</v>
      </c>
      <c r="E28" s="375">
        <f>+'Tabela IIIa'!D35</f>
        <v>0</v>
      </c>
      <c r="F28" s="375">
        <f>+'Tabela IIIa'!E35</f>
        <v>0</v>
      </c>
      <c r="G28" s="375">
        <f>+'Tabela IIIa'!F35</f>
        <v>0</v>
      </c>
      <c r="H28" s="375">
        <f>+'Tabela IIIa'!G35</f>
        <v>0</v>
      </c>
      <c r="I28" s="375">
        <f>+'Tabela IIIa'!H35</f>
        <v>0</v>
      </c>
      <c r="J28" s="375">
        <f>+'Tabela IIIa'!I35</f>
        <v>0</v>
      </c>
      <c r="K28" s="375">
        <f>+'Tabela IIIa'!J35</f>
        <v>0</v>
      </c>
      <c r="L28" s="375">
        <f>+'Tabela IIIa'!K35</f>
        <v>0</v>
      </c>
      <c r="M28" s="375">
        <f>+'Tabela IIIa'!L35</f>
        <v>0</v>
      </c>
      <c r="N28" s="375" t="str">
        <f>+'Tabela IIIa'!M35</f>
        <v/>
      </c>
      <c r="O28" s="375" t="str">
        <f>+'Tabela IIIa'!N35</f>
        <v/>
      </c>
      <c r="P28" s="375" t="str">
        <f>+'Tabela IIIa'!O35</f>
        <v/>
      </c>
      <c r="Q28" s="375" t="str">
        <f>+'Tabela IIIa'!P35</f>
        <v/>
      </c>
      <c r="R28" s="375" t="str">
        <f>+'Tabela IIIa'!Q35</f>
        <v/>
      </c>
    </row>
    <row r="29" spans="1:18" x14ac:dyDescent="0.25">
      <c r="A29" s="309">
        <f>'Tabela I'!$F$2</f>
        <v>0</v>
      </c>
      <c r="B29" s="309">
        <f>'Tabela I'!$F$1</f>
        <v>2022</v>
      </c>
      <c r="C29" s="375" t="str">
        <f>+'Tabela IIIa'!B36</f>
        <v/>
      </c>
      <c r="D29" s="375">
        <f>+'Tabela IIIa'!C36</f>
        <v>0</v>
      </c>
      <c r="E29" s="375">
        <f>+'Tabela IIIa'!D36</f>
        <v>0</v>
      </c>
      <c r="F29" s="375">
        <f>+'Tabela IIIa'!E36</f>
        <v>0</v>
      </c>
      <c r="G29" s="375">
        <f>+'Tabela IIIa'!F36</f>
        <v>0</v>
      </c>
      <c r="H29" s="375">
        <f>+'Tabela IIIa'!G36</f>
        <v>0</v>
      </c>
      <c r="I29" s="375">
        <f>+'Tabela IIIa'!H36</f>
        <v>0</v>
      </c>
      <c r="J29" s="375">
        <f>+'Tabela IIIa'!I36</f>
        <v>0</v>
      </c>
      <c r="K29" s="375">
        <f>+'Tabela IIIa'!J36</f>
        <v>0</v>
      </c>
      <c r="L29" s="375">
        <f>+'Tabela IIIa'!K36</f>
        <v>0</v>
      </c>
      <c r="M29" s="375">
        <f>+'Tabela IIIa'!L36</f>
        <v>0</v>
      </c>
      <c r="N29" s="375" t="str">
        <f>+'Tabela IIIa'!M36</f>
        <v/>
      </c>
      <c r="O29" s="375" t="str">
        <f>+'Tabela IIIa'!N36</f>
        <v/>
      </c>
      <c r="P29" s="375" t="str">
        <f>+'Tabela IIIa'!O36</f>
        <v/>
      </c>
      <c r="Q29" s="375" t="str">
        <f>+'Tabela IIIa'!P36</f>
        <v/>
      </c>
      <c r="R29" s="375" t="str">
        <f>+'Tabela IIIa'!Q36</f>
        <v/>
      </c>
    </row>
    <row r="30" spans="1:18" x14ac:dyDescent="0.25">
      <c r="A30" s="309">
        <f>'Tabela I'!$F$2</f>
        <v>0</v>
      </c>
      <c r="B30" s="309">
        <f>'Tabela I'!$F$1</f>
        <v>2022</v>
      </c>
      <c r="C30" s="375" t="str">
        <f>+'Tabela IIIa'!B37</f>
        <v/>
      </c>
      <c r="D30" s="375">
        <f>+'Tabela IIIa'!C37</f>
        <v>0</v>
      </c>
      <c r="E30" s="375">
        <f>+'Tabela IIIa'!D37</f>
        <v>0</v>
      </c>
      <c r="F30" s="375">
        <f>+'Tabela IIIa'!E37</f>
        <v>0</v>
      </c>
      <c r="G30" s="375">
        <f>+'Tabela IIIa'!F37</f>
        <v>0</v>
      </c>
      <c r="H30" s="375">
        <f>+'Tabela IIIa'!G37</f>
        <v>0</v>
      </c>
      <c r="I30" s="375">
        <f>+'Tabela IIIa'!H37</f>
        <v>0</v>
      </c>
      <c r="J30" s="375">
        <f>+'Tabela IIIa'!I37</f>
        <v>0</v>
      </c>
      <c r="K30" s="375">
        <f>+'Tabela IIIa'!J37</f>
        <v>0</v>
      </c>
      <c r="L30" s="375">
        <f>+'Tabela IIIa'!K37</f>
        <v>0</v>
      </c>
      <c r="M30" s="375">
        <f>+'Tabela IIIa'!L37</f>
        <v>0</v>
      </c>
      <c r="N30" s="375" t="str">
        <f>+'Tabela IIIa'!M37</f>
        <v/>
      </c>
      <c r="O30" s="375" t="str">
        <f>+'Tabela IIIa'!N37</f>
        <v/>
      </c>
      <c r="P30" s="375" t="str">
        <f>+'Tabela IIIa'!O37</f>
        <v/>
      </c>
      <c r="Q30" s="375" t="str">
        <f>+'Tabela IIIa'!P37</f>
        <v/>
      </c>
      <c r="R30" s="375" t="str">
        <f>+'Tabela IIIa'!Q37</f>
        <v/>
      </c>
    </row>
    <row r="31" spans="1:18" x14ac:dyDescent="0.25">
      <c r="A31" s="309">
        <f>'Tabela I'!$F$2</f>
        <v>0</v>
      </c>
      <c r="B31" s="309">
        <f>'Tabela I'!$F$1</f>
        <v>2022</v>
      </c>
      <c r="C31" s="375" t="str">
        <f>+'Tabela IIIa'!B38</f>
        <v/>
      </c>
      <c r="D31" s="375">
        <f>+'Tabela IIIa'!C38</f>
        <v>0</v>
      </c>
      <c r="E31" s="375">
        <f>+'Tabela IIIa'!D38</f>
        <v>0</v>
      </c>
      <c r="F31" s="375">
        <f>+'Tabela IIIa'!E38</f>
        <v>0</v>
      </c>
      <c r="G31" s="375">
        <f>+'Tabela IIIa'!F38</f>
        <v>0</v>
      </c>
      <c r="H31" s="375">
        <f>+'Tabela IIIa'!G38</f>
        <v>0</v>
      </c>
      <c r="I31" s="375">
        <f>+'Tabela IIIa'!H38</f>
        <v>0</v>
      </c>
      <c r="J31" s="375">
        <f>+'Tabela IIIa'!I38</f>
        <v>0</v>
      </c>
      <c r="K31" s="375">
        <f>+'Tabela IIIa'!J38</f>
        <v>0</v>
      </c>
      <c r="L31" s="375">
        <f>+'Tabela IIIa'!K38</f>
        <v>0</v>
      </c>
      <c r="M31" s="375">
        <f>+'Tabela IIIa'!L38</f>
        <v>0</v>
      </c>
      <c r="N31" s="375" t="str">
        <f>+'Tabela IIIa'!M38</f>
        <v/>
      </c>
      <c r="O31" s="375" t="str">
        <f>+'Tabela IIIa'!N38</f>
        <v/>
      </c>
      <c r="P31" s="375" t="str">
        <f>+'Tabela IIIa'!O38</f>
        <v/>
      </c>
      <c r="Q31" s="375" t="str">
        <f>+'Tabela IIIa'!P38</f>
        <v/>
      </c>
      <c r="R31" s="375" t="str">
        <f>+'Tabela IIIa'!Q38</f>
        <v/>
      </c>
    </row>
    <row r="32" spans="1:18" x14ac:dyDescent="0.25">
      <c r="A32" s="309">
        <f>'Tabela I'!$F$2</f>
        <v>0</v>
      </c>
      <c r="B32" s="309">
        <f>'Tabela I'!$F$1</f>
        <v>2022</v>
      </c>
      <c r="C32" s="375" t="str">
        <f>+'Tabela IIIa'!B39</f>
        <v/>
      </c>
      <c r="D32" s="375">
        <f>+'Tabela IIIa'!C39</f>
        <v>0</v>
      </c>
      <c r="E32" s="375">
        <f>+'Tabela IIIa'!D39</f>
        <v>0</v>
      </c>
      <c r="F32" s="375">
        <f>+'Tabela IIIa'!E39</f>
        <v>0</v>
      </c>
      <c r="G32" s="375">
        <f>+'Tabela IIIa'!F39</f>
        <v>0</v>
      </c>
      <c r="H32" s="375">
        <f>+'Tabela IIIa'!G39</f>
        <v>0</v>
      </c>
      <c r="I32" s="375">
        <f>+'Tabela IIIa'!H39</f>
        <v>0</v>
      </c>
      <c r="J32" s="375">
        <f>+'Tabela IIIa'!I39</f>
        <v>0</v>
      </c>
      <c r="K32" s="375">
        <f>+'Tabela IIIa'!J39</f>
        <v>0</v>
      </c>
      <c r="L32" s="375">
        <f>+'Tabela IIIa'!K39</f>
        <v>0</v>
      </c>
      <c r="M32" s="375">
        <f>+'Tabela IIIa'!L39</f>
        <v>0</v>
      </c>
      <c r="N32" s="375" t="str">
        <f>+'Tabela IIIa'!M39</f>
        <v/>
      </c>
      <c r="O32" s="375" t="str">
        <f>+'Tabela IIIa'!N39</f>
        <v/>
      </c>
      <c r="P32" s="375" t="str">
        <f>+'Tabela IIIa'!O39</f>
        <v/>
      </c>
      <c r="Q32" s="375" t="str">
        <f>+'Tabela IIIa'!P39</f>
        <v/>
      </c>
      <c r="R32" s="375" t="str">
        <f>+'Tabela IIIa'!Q39</f>
        <v/>
      </c>
    </row>
    <row r="33" spans="1:21" x14ac:dyDescent="0.25">
      <c r="A33" s="309">
        <f>'Tabela I'!$F$2</f>
        <v>0</v>
      </c>
      <c r="B33" s="309">
        <f>'Tabela I'!$F$1</f>
        <v>2022</v>
      </c>
      <c r="C33" s="375" t="str">
        <f>+'Tabela IIIa'!B40</f>
        <v/>
      </c>
      <c r="D33" s="375">
        <f>+'Tabela IIIa'!C40</f>
        <v>0</v>
      </c>
      <c r="E33" s="375">
        <f>+'Tabela IIIa'!D40</f>
        <v>0</v>
      </c>
      <c r="F33" s="375">
        <f>+'Tabela IIIa'!E40</f>
        <v>0</v>
      </c>
      <c r="G33" s="375">
        <f>+'Tabela IIIa'!F40</f>
        <v>0</v>
      </c>
      <c r="H33" s="375">
        <f>+'Tabela IIIa'!G40</f>
        <v>0</v>
      </c>
      <c r="I33" s="375">
        <f>+'Tabela IIIa'!H40</f>
        <v>0</v>
      </c>
      <c r="J33" s="375">
        <f>+'Tabela IIIa'!I40</f>
        <v>0</v>
      </c>
      <c r="K33" s="375">
        <f>+'Tabela IIIa'!J40</f>
        <v>0</v>
      </c>
      <c r="L33" s="375">
        <f>+'Tabela IIIa'!K40</f>
        <v>0</v>
      </c>
      <c r="M33" s="375">
        <f>+'Tabela IIIa'!L40</f>
        <v>0</v>
      </c>
      <c r="N33" s="375" t="str">
        <f>+'Tabela IIIa'!M40</f>
        <v/>
      </c>
      <c r="O33" s="375" t="str">
        <f>+'Tabela IIIa'!N40</f>
        <v/>
      </c>
      <c r="P33" s="375" t="str">
        <f>+'Tabela IIIa'!O40</f>
        <v/>
      </c>
      <c r="Q33" s="375" t="str">
        <f>+'Tabela IIIa'!P40</f>
        <v/>
      </c>
      <c r="R33" s="375" t="str">
        <f>+'Tabela IIIa'!Q40</f>
        <v/>
      </c>
    </row>
    <row r="34" spans="1:21" x14ac:dyDescent="0.25">
      <c r="A34" s="309">
        <f>'Tabela I'!$F$2</f>
        <v>0</v>
      </c>
      <c r="B34" s="309">
        <f>'Tabela I'!$F$1</f>
        <v>2022</v>
      </c>
      <c r="C34" s="375" t="str">
        <f>+'Tabela IIIa'!B41</f>
        <v/>
      </c>
      <c r="D34" s="375">
        <f>+'Tabela IIIa'!C41</f>
        <v>0</v>
      </c>
      <c r="E34" s="375">
        <f>+'Tabela IIIa'!D41</f>
        <v>0</v>
      </c>
      <c r="F34" s="375">
        <f>+'Tabela IIIa'!E41</f>
        <v>0</v>
      </c>
      <c r="G34" s="375">
        <f>+'Tabela IIIa'!F41</f>
        <v>0</v>
      </c>
      <c r="H34" s="375">
        <f>+'Tabela IIIa'!G41</f>
        <v>0</v>
      </c>
      <c r="I34" s="375">
        <f>+'Tabela IIIa'!H41</f>
        <v>0</v>
      </c>
      <c r="J34" s="375">
        <f>+'Tabela IIIa'!I41</f>
        <v>0</v>
      </c>
      <c r="K34" s="375">
        <f>+'Tabela IIIa'!J41</f>
        <v>0</v>
      </c>
      <c r="L34" s="375">
        <f>+'Tabela IIIa'!K41</f>
        <v>0</v>
      </c>
      <c r="M34" s="375">
        <f>+'Tabela IIIa'!L41</f>
        <v>0</v>
      </c>
      <c r="N34" s="375" t="str">
        <f>+'Tabela IIIa'!M41</f>
        <v/>
      </c>
      <c r="O34" s="375" t="str">
        <f>+'Tabela IIIa'!N41</f>
        <v/>
      </c>
      <c r="P34" s="375" t="str">
        <f>+'Tabela IIIa'!O41</f>
        <v/>
      </c>
      <c r="Q34" s="375" t="str">
        <f>+'Tabela IIIa'!P41</f>
        <v/>
      </c>
      <c r="R34" s="375" t="str">
        <f>+'Tabela IIIa'!Q41</f>
        <v/>
      </c>
    </row>
    <row r="35" spans="1:21" x14ac:dyDescent="0.25">
      <c r="A35" s="309">
        <f>'Tabela I'!$F$2</f>
        <v>0</v>
      </c>
      <c r="B35" s="309">
        <f>'Tabela I'!$F$1</f>
        <v>2022</v>
      </c>
      <c r="C35" s="375" t="str">
        <f>+'Tabela IIIa'!B42</f>
        <v/>
      </c>
      <c r="D35" s="375">
        <f>+'Tabela IIIa'!C42</f>
        <v>0</v>
      </c>
      <c r="E35" s="375">
        <f>+'Tabela IIIa'!D42</f>
        <v>0</v>
      </c>
      <c r="F35" s="375">
        <f>+'Tabela IIIa'!E42</f>
        <v>0</v>
      </c>
      <c r="G35" s="375">
        <f>+'Tabela IIIa'!F42</f>
        <v>0</v>
      </c>
      <c r="H35" s="375">
        <f>+'Tabela IIIa'!G42</f>
        <v>0</v>
      </c>
      <c r="I35" s="375">
        <f>+'Tabela IIIa'!H42</f>
        <v>0</v>
      </c>
      <c r="J35" s="375">
        <f>+'Tabela IIIa'!I42</f>
        <v>0</v>
      </c>
      <c r="K35" s="375">
        <f>+'Tabela IIIa'!J42</f>
        <v>0</v>
      </c>
      <c r="L35" s="375">
        <f>+'Tabela IIIa'!K42</f>
        <v>0</v>
      </c>
      <c r="M35" s="375">
        <f>+'Tabela IIIa'!L42</f>
        <v>0</v>
      </c>
      <c r="N35" s="375" t="str">
        <f>+'Tabela IIIa'!M42</f>
        <v/>
      </c>
      <c r="O35" s="375" t="str">
        <f>+'Tabela IIIa'!N42</f>
        <v/>
      </c>
      <c r="P35" s="375" t="str">
        <f>+'Tabela IIIa'!O42</f>
        <v/>
      </c>
      <c r="Q35" s="375" t="str">
        <f>+'Tabela IIIa'!P42</f>
        <v/>
      </c>
      <c r="R35" s="375" t="str">
        <f>+'Tabela IIIa'!Q42</f>
        <v/>
      </c>
    </row>
    <row r="36" spans="1:21" x14ac:dyDescent="0.25">
      <c r="A36" s="309">
        <f>'Tabela I'!$F$2</f>
        <v>0</v>
      </c>
      <c r="B36" s="309">
        <f>'Tabela I'!$F$1</f>
        <v>2022</v>
      </c>
      <c r="C36" s="375" t="str">
        <f>+'Tabela IIIa'!B43</f>
        <v/>
      </c>
      <c r="D36" s="375">
        <f>+'Tabela IIIa'!C43</f>
        <v>0</v>
      </c>
      <c r="E36" s="375">
        <f>+'Tabela IIIa'!D43</f>
        <v>0</v>
      </c>
      <c r="F36" s="375">
        <f>+'Tabela IIIa'!E43</f>
        <v>0</v>
      </c>
      <c r="G36" s="375">
        <f>+'Tabela IIIa'!F43</f>
        <v>0</v>
      </c>
      <c r="H36" s="375">
        <f>+'Tabela IIIa'!G43</f>
        <v>0</v>
      </c>
      <c r="I36" s="375">
        <f>+'Tabela IIIa'!H43</f>
        <v>0</v>
      </c>
      <c r="J36" s="375">
        <f>+'Tabela IIIa'!I43</f>
        <v>0</v>
      </c>
      <c r="K36" s="375">
        <f>+'Tabela IIIa'!J43</f>
        <v>0</v>
      </c>
      <c r="L36" s="375">
        <f>+'Tabela IIIa'!K43</f>
        <v>0</v>
      </c>
      <c r="M36" s="375">
        <f>+'Tabela IIIa'!L43</f>
        <v>0</v>
      </c>
      <c r="N36" s="375" t="str">
        <f>+'Tabela IIIa'!M43</f>
        <v/>
      </c>
      <c r="O36" s="375" t="str">
        <f>+'Tabela IIIa'!N43</f>
        <v/>
      </c>
      <c r="P36" s="375" t="str">
        <f>+'Tabela IIIa'!O43</f>
        <v/>
      </c>
      <c r="Q36" s="375" t="str">
        <f>+'Tabela IIIa'!P43</f>
        <v/>
      </c>
      <c r="R36" s="375" t="str">
        <f>+'Tabela IIIa'!Q43</f>
        <v/>
      </c>
    </row>
    <row r="37" spans="1:21" x14ac:dyDescent="0.25">
      <c r="A37" s="309">
        <f>'Tabela I'!$F$2</f>
        <v>0</v>
      </c>
      <c r="B37" s="309">
        <f>'Tabela I'!$F$1</f>
        <v>2022</v>
      </c>
      <c r="C37" s="375" t="str">
        <f>+'Tabela IIIa'!B44</f>
        <v/>
      </c>
      <c r="D37" s="375">
        <f>+'Tabela IIIa'!C44</f>
        <v>0</v>
      </c>
      <c r="E37" s="375">
        <f>+'Tabela IIIa'!D44</f>
        <v>0</v>
      </c>
      <c r="F37" s="375">
        <f>+'Tabela IIIa'!E44</f>
        <v>0</v>
      </c>
      <c r="G37" s="375">
        <f>+'Tabela IIIa'!F44</f>
        <v>0</v>
      </c>
      <c r="H37" s="375">
        <f>+'Tabela IIIa'!G44</f>
        <v>0</v>
      </c>
      <c r="I37" s="375">
        <f>+'Tabela IIIa'!H44</f>
        <v>0</v>
      </c>
      <c r="J37" s="375">
        <f>+'Tabela IIIa'!I44</f>
        <v>0</v>
      </c>
      <c r="K37" s="375">
        <f>+'Tabela IIIa'!J44</f>
        <v>0</v>
      </c>
      <c r="L37" s="375">
        <f>+'Tabela IIIa'!K44</f>
        <v>0</v>
      </c>
      <c r="M37" s="375">
        <f>+'Tabela IIIa'!L44</f>
        <v>0</v>
      </c>
      <c r="N37" s="375" t="str">
        <f>+'Tabela IIIa'!M44</f>
        <v/>
      </c>
      <c r="O37" s="375" t="str">
        <f>+'Tabela IIIa'!N44</f>
        <v/>
      </c>
      <c r="P37" s="375" t="str">
        <f>+'Tabela IIIa'!O44</f>
        <v/>
      </c>
      <c r="Q37" s="375" t="str">
        <f>+'Tabela IIIa'!P44</f>
        <v/>
      </c>
      <c r="R37" s="375" t="str">
        <f>+'Tabela IIIa'!Q44</f>
        <v/>
      </c>
    </row>
    <row r="38" spans="1:21" x14ac:dyDescent="0.25">
      <c r="A38" s="309">
        <f>'Tabela I'!$F$2</f>
        <v>0</v>
      </c>
      <c r="B38" s="309">
        <f>'Tabela I'!$F$1</f>
        <v>2022</v>
      </c>
      <c r="C38" s="375" t="str">
        <f>+'Tabela IIIa'!B45</f>
        <v/>
      </c>
      <c r="D38" s="375">
        <f>+'Tabela IIIa'!C45</f>
        <v>0</v>
      </c>
      <c r="E38" s="375">
        <f>+'Tabela IIIa'!D45</f>
        <v>0</v>
      </c>
      <c r="F38" s="375">
        <f>+'Tabela IIIa'!E45</f>
        <v>0</v>
      </c>
      <c r="G38" s="375">
        <f>+'Tabela IIIa'!F45</f>
        <v>0</v>
      </c>
      <c r="H38" s="375">
        <f>+'Tabela IIIa'!G45</f>
        <v>0</v>
      </c>
      <c r="I38" s="375">
        <f>+'Tabela IIIa'!H45</f>
        <v>0</v>
      </c>
      <c r="J38" s="375">
        <f>+'Tabela IIIa'!I45</f>
        <v>0</v>
      </c>
      <c r="K38" s="375">
        <f>+'Tabela IIIa'!J45</f>
        <v>0</v>
      </c>
      <c r="L38" s="375">
        <f>+'Tabela IIIa'!K45</f>
        <v>0</v>
      </c>
      <c r="M38" s="375">
        <f>+'Tabela IIIa'!L45</f>
        <v>0</v>
      </c>
      <c r="N38" s="375" t="str">
        <f>+'Tabela IIIa'!M45</f>
        <v/>
      </c>
      <c r="O38" s="375" t="str">
        <f>+'Tabela IIIa'!N45</f>
        <v/>
      </c>
      <c r="P38" s="375" t="str">
        <f>+'Tabela IIIa'!O45</f>
        <v/>
      </c>
      <c r="Q38" s="375" t="str">
        <f>+'Tabela IIIa'!P45</f>
        <v/>
      </c>
      <c r="R38" s="375" t="str">
        <f>+'Tabela IIIa'!Q45</f>
        <v/>
      </c>
    </row>
    <row r="39" spans="1:21" x14ac:dyDescent="0.25">
      <c r="A39" s="309">
        <f>'Tabela I'!$F$2</f>
        <v>0</v>
      </c>
      <c r="B39" s="309">
        <f>'Tabela I'!$F$1</f>
        <v>2022</v>
      </c>
      <c r="C39" s="375" t="str">
        <f>+'Tabela IIIa'!B46</f>
        <v/>
      </c>
      <c r="D39" s="375">
        <f>+'Tabela IIIa'!C46</f>
        <v>0</v>
      </c>
      <c r="E39" s="375">
        <f>+'Tabela IIIa'!D46</f>
        <v>0</v>
      </c>
      <c r="F39" s="375">
        <f>+'Tabela IIIa'!E46</f>
        <v>0</v>
      </c>
      <c r="G39" s="375">
        <f>+'Tabela IIIa'!F46</f>
        <v>0</v>
      </c>
      <c r="H39" s="375">
        <f>+'Tabela IIIa'!G46</f>
        <v>0</v>
      </c>
      <c r="I39" s="375">
        <f>+'Tabela IIIa'!H46</f>
        <v>0</v>
      </c>
      <c r="J39" s="375">
        <f>+'Tabela IIIa'!I46</f>
        <v>0</v>
      </c>
      <c r="K39" s="375">
        <f>+'Tabela IIIa'!J46</f>
        <v>0</v>
      </c>
      <c r="L39" s="375">
        <f>+'Tabela IIIa'!K46</f>
        <v>0</v>
      </c>
      <c r="M39" s="375">
        <f>+'Tabela IIIa'!L46</f>
        <v>0</v>
      </c>
      <c r="N39" s="375" t="str">
        <f>+'Tabela IIIa'!M46</f>
        <v/>
      </c>
      <c r="O39" s="375" t="str">
        <f>+'Tabela IIIa'!N46</f>
        <v/>
      </c>
      <c r="P39" s="375" t="str">
        <f>+'Tabela IIIa'!O46</f>
        <v/>
      </c>
      <c r="Q39" s="375" t="str">
        <f>+'Tabela IIIa'!P46</f>
        <v/>
      </c>
      <c r="R39" s="375" t="str">
        <f>+'Tabela IIIa'!Q46</f>
        <v/>
      </c>
    </row>
    <row r="40" spans="1:21" x14ac:dyDescent="0.25">
      <c r="A40" s="309">
        <f>'Tabela I'!$F$2</f>
        <v>0</v>
      </c>
      <c r="B40" s="309">
        <f>'Tabela I'!$F$1</f>
        <v>2022</v>
      </c>
      <c r="C40" s="375" t="str">
        <f>+'Tabela IIIa'!B47</f>
        <v/>
      </c>
      <c r="D40" s="375">
        <f>+'Tabela IIIa'!C47</f>
        <v>0</v>
      </c>
      <c r="E40" s="375">
        <f>+'Tabela IIIa'!D47</f>
        <v>0</v>
      </c>
      <c r="F40" s="375">
        <f>+'Tabela IIIa'!E47</f>
        <v>0</v>
      </c>
      <c r="G40" s="375">
        <f>+'Tabela IIIa'!F47</f>
        <v>0</v>
      </c>
      <c r="H40" s="375">
        <f>+'Tabela IIIa'!G47</f>
        <v>0</v>
      </c>
      <c r="I40" s="375">
        <f>+'Tabela IIIa'!H47</f>
        <v>0</v>
      </c>
      <c r="J40" s="375">
        <f>+'Tabela IIIa'!I47</f>
        <v>0</v>
      </c>
      <c r="K40" s="375">
        <f>+'Tabela IIIa'!J47</f>
        <v>0</v>
      </c>
      <c r="L40" s="375">
        <f>+'Tabela IIIa'!K47</f>
        <v>0</v>
      </c>
      <c r="M40" s="375">
        <f>+'Tabela IIIa'!L47</f>
        <v>0</v>
      </c>
      <c r="N40" s="375" t="str">
        <f>+'Tabela IIIa'!M47</f>
        <v/>
      </c>
      <c r="O40" s="375" t="str">
        <f>+'Tabela IIIa'!N47</f>
        <v/>
      </c>
      <c r="P40" s="375" t="str">
        <f>+'Tabela IIIa'!O47</f>
        <v/>
      </c>
      <c r="Q40" s="375" t="str">
        <f>+'Tabela IIIa'!P47</f>
        <v/>
      </c>
      <c r="R40" s="375" t="str">
        <f>+'Tabela IIIa'!Q47</f>
        <v/>
      </c>
    </row>
    <row r="41" spans="1:21" x14ac:dyDescent="0.25">
      <c r="A41" s="309">
        <f>'Tabela I'!$F$2</f>
        <v>0</v>
      </c>
      <c r="B41" s="309">
        <f>'Tabela I'!$F$1</f>
        <v>2022</v>
      </c>
      <c r="C41" s="375" t="str">
        <f>+'Tabela IIIa'!B48</f>
        <v/>
      </c>
      <c r="D41" s="375">
        <f>+'Tabela IIIa'!C48</f>
        <v>0</v>
      </c>
      <c r="E41" s="375">
        <f>+'Tabela IIIa'!D48</f>
        <v>0</v>
      </c>
      <c r="F41" s="375">
        <f>+'Tabela IIIa'!E48</f>
        <v>0</v>
      </c>
      <c r="G41" s="375">
        <f>+'Tabela IIIa'!F48</f>
        <v>0</v>
      </c>
      <c r="H41" s="375">
        <f>+'Tabela IIIa'!G48</f>
        <v>0</v>
      </c>
      <c r="I41" s="375">
        <f>+'Tabela IIIa'!H48</f>
        <v>0</v>
      </c>
      <c r="J41" s="375">
        <f>+'Tabela IIIa'!I48</f>
        <v>0</v>
      </c>
      <c r="K41" s="375">
        <f>+'Tabela IIIa'!J48</f>
        <v>0</v>
      </c>
      <c r="L41" s="375">
        <f>+'Tabela IIIa'!K48</f>
        <v>0</v>
      </c>
      <c r="M41" s="375">
        <f>+'Tabela IIIa'!L48</f>
        <v>0</v>
      </c>
      <c r="N41" s="375" t="str">
        <f>+'Tabela IIIa'!M48</f>
        <v/>
      </c>
      <c r="O41" s="375" t="str">
        <f>+'Tabela IIIa'!N48</f>
        <v/>
      </c>
      <c r="P41" s="375" t="str">
        <f>+'Tabela IIIa'!O48</f>
        <v/>
      </c>
      <c r="Q41" s="375" t="str">
        <f>+'Tabela IIIa'!P48</f>
        <v/>
      </c>
      <c r="R41" s="375" t="str">
        <f>+'Tabela IIIa'!Q48</f>
        <v/>
      </c>
    </row>
    <row r="42" spans="1:21" x14ac:dyDescent="0.25">
      <c r="A42" s="309">
        <f>'Tabela I'!$F$2</f>
        <v>0</v>
      </c>
      <c r="B42" s="309">
        <f>'Tabela I'!$F$1</f>
        <v>2022</v>
      </c>
      <c r="C42" s="375" t="str">
        <f>+'Tabela IIIa'!B49</f>
        <v/>
      </c>
      <c r="D42" s="375">
        <f>+'Tabela IIIa'!C49</f>
        <v>0</v>
      </c>
      <c r="E42" s="375">
        <f>+'Tabela IIIa'!D49</f>
        <v>0</v>
      </c>
      <c r="F42" s="375">
        <f>+'Tabela IIIa'!E49</f>
        <v>0</v>
      </c>
      <c r="G42" s="375">
        <f>+'Tabela IIIa'!F49</f>
        <v>0</v>
      </c>
      <c r="H42" s="375">
        <f>+'Tabela IIIa'!G49</f>
        <v>0</v>
      </c>
      <c r="I42" s="375">
        <f>+'Tabela IIIa'!H49</f>
        <v>0</v>
      </c>
      <c r="J42" s="375">
        <f>+'Tabela IIIa'!I49</f>
        <v>0</v>
      </c>
      <c r="K42" s="375">
        <f>+'Tabela IIIa'!J49</f>
        <v>0</v>
      </c>
      <c r="L42" s="375">
        <f>+'Tabela IIIa'!K49</f>
        <v>0</v>
      </c>
      <c r="M42" s="375">
        <f>+'Tabela IIIa'!L49</f>
        <v>0</v>
      </c>
      <c r="N42" s="375" t="str">
        <f>+'Tabela IIIa'!M49</f>
        <v/>
      </c>
      <c r="O42" s="375" t="str">
        <f>+'Tabela IIIa'!N49</f>
        <v/>
      </c>
      <c r="P42" s="375" t="str">
        <f>+'Tabela IIIa'!O49</f>
        <v/>
      </c>
      <c r="Q42" s="375" t="str">
        <f>+'Tabela IIIa'!P49</f>
        <v/>
      </c>
      <c r="R42" s="375" t="str">
        <f>+'Tabela IIIa'!Q49</f>
        <v/>
      </c>
    </row>
    <row r="43" spans="1:21" x14ac:dyDescent="0.25">
      <c r="A43" s="309">
        <f>'Tabela I'!$F$2</f>
        <v>0</v>
      </c>
      <c r="B43" s="309">
        <f>'Tabela I'!$F$1</f>
        <v>2022</v>
      </c>
      <c r="C43" s="375" t="str">
        <f>+'Tabela IIIa'!B50</f>
        <v/>
      </c>
      <c r="D43" s="375">
        <f>+'Tabela IIIa'!C50</f>
        <v>0</v>
      </c>
      <c r="E43" s="375">
        <f>+'Tabela IIIa'!D50</f>
        <v>0</v>
      </c>
      <c r="F43" s="375">
        <f>+'Tabela IIIa'!E50</f>
        <v>0</v>
      </c>
      <c r="G43" s="375">
        <f>+'Tabela IIIa'!F50</f>
        <v>0</v>
      </c>
      <c r="H43" s="375">
        <f>+'Tabela IIIa'!G50</f>
        <v>0</v>
      </c>
      <c r="I43" s="375">
        <f>+'Tabela IIIa'!H50</f>
        <v>0</v>
      </c>
      <c r="J43" s="375">
        <f>+'Tabela IIIa'!I50</f>
        <v>0</v>
      </c>
      <c r="K43" s="375">
        <f>+'Tabela IIIa'!J50</f>
        <v>0</v>
      </c>
      <c r="L43" s="375">
        <f>+'Tabela IIIa'!K50</f>
        <v>0</v>
      </c>
      <c r="M43" s="375">
        <f>+'Tabela IIIa'!L50</f>
        <v>0</v>
      </c>
      <c r="N43" s="375" t="str">
        <f>+'Tabela IIIa'!M50</f>
        <v/>
      </c>
      <c r="O43" s="375" t="str">
        <f>+'Tabela IIIa'!N50</f>
        <v/>
      </c>
      <c r="P43" s="375" t="str">
        <f>+'Tabela IIIa'!O50</f>
        <v/>
      </c>
      <c r="Q43" s="375" t="str">
        <f>+'Tabela IIIa'!P50</f>
        <v/>
      </c>
      <c r="R43" s="375" t="str">
        <f>+'Tabela IIIa'!Q50</f>
        <v/>
      </c>
    </row>
    <row r="44" spans="1:21" s="327" customFormat="1" x14ac:dyDescent="0.25">
      <c r="A44" s="309">
        <f>'Tabela I'!$F$2</f>
        <v>0</v>
      </c>
      <c r="B44" s="309">
        <f>'Tabela I'!$F$1</f>
        <v>2022</v>
      </c>
      <c r="C44" s="375" t="str">
        <f>+'Tabela IIIa'!B51</f>
        <v/>
      </c>
      <c r="D44" s="375">
        <f>+'Tabela IIIa'!C51</f>
        <v>0</v>
      </c>
      <c r="E44" s="375">
        <f>+'Tabela IIIa'!D51</f>
        <v>0</v>
      </c>
      <c r="F44" s="375">
        <f>+'Tabela IIIa'!E51</f>
        <v>0</v>
      </c>
      <c r="G44" s="375">
        <f>+'Tabela IIIa'!F51</f>
        <v>0</v>
      </c>
      <c r="H44" s="375">
        <f>+'Tabela IIIa'!G51</f>
        <v>0</v>
      </c>
      <c r="I44" s="375">
        <f>+'Tabela IIIa'!H51</f>
        <v>0</v>
      </c>
      <c r="J44" s="375">
        <f>+'Tabela IIIa'!I51</f>
        <v>0</v>
      </c>
      <c r="K44" s="375">
        <f>+'Tabela IIIa'!J51</f>
        <v>0</v>
      </c>
      <c r="L44" s="375">
        <f>+'Tabela IIIa'!K51</f>
        <v>0</v>
      </c>
      <c r="M44" s="375">
        <f>+'Tabela IIIa'!L51</f>
        <v>0</v>
      </c>
      <c r="N44" s="375" t="str">
        <f>+'Tabela IIIa'!M51</f>
        <v/>
      </c>
      <c r="O44" s="375" t="str">
        <f>+'Tabela IIIa'!N51</f>
        <v/>
      </c>
      <c r="P44" s="375" t="str">
        <f>+'Tabela IIIa'!O51</f>
        <v/>
      </c>
      <c r="Q44" s="375" t="str">
        <f>+'Tabela IIIa'!P51</f>
        <v/>
      </c>
      <c r="R44" s="375" t="str">
        <f>+'Tabela IIIa'!Q51</f>
        <v/>
      </c>
      <c r="S44" s="219"/>
      <c r="T44" s="219"/>
      <c r="U44" s="219"/>
    </row>
    <row r="45" spans="1:21" s="327" customFormat="1" x14ac:dyDescent="0.25">
      <c r="A45" s="309">
        <f>'Tabela I'!$F$2</f>
        <v>0</v>
      </c>
      <c r="B45" s="309">
        <f>'Tabela I'!$F$1</f>
        <v>2022</v>
      </c>
      <c r="C45" s="375" t="str">
        <f>+'Tabela IIIa'!B52</f>
        <v/>
      </c>
      <c r="D45" s="375">
        <f>+'Tabela IIIa'!C52</f>
        <v>0</v>
      </c>
      <c r="E45" s="375">
        <f>+'Tabela IIIa'!D52</f>
        <v>0</v>
      </c>
      <c r="F45" s="375">
        <f>+'Tabela IIIa'!E52</f>
        <v>0</v>
      </c>
      <c r="G45" s="375">
        <f>+'Tabela IIIa'!F52</f>
        <v>0</v>
      </c>
      <c r="H45" s="375">
        <f>+'Tabela IIIa'!G52</f>
        <v>0</v>
      </c>
      <c r="I45" s="375">
        <f>+'Tabela IIIa'!H52</f>
        <v>0</v>
      </c>
      <c r="J45" s="375">
        <f>+'Tabela IIIa'!I52</f>
        <v>0</v>
      </c>
      <c r="K45" s="375">
        <f>+'Tabela IIIa'!J52</f>
        <v>0</v>
      </c>
      <c r="L45" s="375">
        <f>+'Tabela IIIa'!K52</f>
        <v>0</v>
      </c>
      <c r="M45" s="375">
        <f>+'Tabela IIIa'!L52</f>
        <v>0</v>
      </c>
      <c r="N45" s="375" t="str">
        <f>+'Tabela IIIa'!M52</f>
        <v/>
      </c>
      <c r="O45" s="375" t="str">
        <f>+'Tabela IIIa'!N52</f>
        <v/>
      </c>
      <c r="P45" s="375" t="str">
        <f>+'Tabela IIIa'!O52</f>
        <v/>
      </c>
      <c r="Q45" s="375" t="str">
        <f>+'Tabela IIIa'!P52</f>
        <v/>
      </c>
      <c r="R45" s="375" t="str">
        <f>+'Tabela IIIa'!Q52</f>
        <v/>
      </c>
      <c r="S45" s="219"/>
      <c r="T45" s="219"/>
      <c r="U45" s="219"/>
    </row>
    <row r="46" spans="1:21" s="327" customFormat="1" x14ac:dyDescent="0.25">
      <c r="A46" s="309">
        <f>'Tabela I'!$F$2</f>
        <v>0</v>
      </c>
      <c r="B46" s="309">
        <f>'Tabela I'!$F$1</f>
        <v>2022</v>
      </c>
      <c r="C46" s="375" t="str">
        <f>+'Tabela IIIa'!B53</f>
        <v/>
      </c>
      <c r="D46" s="375">
        <f>+'Tabela IIIa'!C53</f>
        <v>0</v>
      </c>
      <c r="E46" s="375">
        <f>+'Tabela IIIa'!D53</f>
        <v>0</v>
      </c>
      <c r="F46" s="375">
        <f>+'Tabela IIIa'!E53</f>
        <v>0</v>
      </c>
      <c r="G46" s="375">
        <f>+'Tabela IIIa'!F53</f>
        <v>0</v>
      </c>
      <c r="H46" s="375">
        <f>+'Tabela IIIa'!G53</f>
        <v>0</v>
      </c>
      <c r="I46" s="375">
        <f>+'Tabela IIIa'!H53</f>
        <v>0</v>
      </c>
      <c r="J46" s="375">
        <f>+'Tabela IIIa'!I53</f>
        <v>0</v>
      </c>
      <c r="K46" s="375">
        <f>+'Tabela IIIa'!J53</f>
        <v>0</v>
      </c>
      <c r="L46" s="375">
        <f>+'Tabela IIIa'!K53</f>
        <v>0</v>
      </c>
      <c r="M46" s="375">
        <f>+'Tabela IIIa'!L53</f>
        <v>0</v>
      </c>
      <c r="N46" s="375" t="str">
        <f>+'Tabela IIIa'!M53</f>
        <v/>
      </c>
      <c r="O46" s="375" t="str">
        <f>+'Tabela IIIa'!N53</f>
        <v/>
      </c>
      <c r="P46" s="375" t="str">
        <f>+'Tabela IIIa'!O53</f>
        <v/>
      </c>
      <c r="Q46" s="375" t="str">
        <f>+'Tabela IIIa'!P53</f>
        <v/>
      </c>
      <c r="R46" s="375" t="str">
        <f>+'Tabela IIIa'!Q53</f>
        <v/>
      </c>
      <c r="S46" s="219"/>
      <c r="T46" s="219"/>
      <c r="U46" s="219"/>
    </row>
    <row r="47" spans="1:21" s="327" customFormat="1" x14ac:dyDescent="0.25">
      <c r="A47" s="309">
        <f>'Tabela I'!$F$2</f>
        <v>0</v>
      </c>
      <c r="B47" s="309">
        <f>'Tabela I'!$F$1</f>
        <v>2022</v>
      </c>
      <c r="C47" s="375" t="str">
        <f>+'Tabela IIIa'!B54</f>
        <v/>
      </c>
      <c r="D47" s="375">
        <f>+'Tabela IIIa'!C54</f>
        <v>0</v>
      </c>
      <c r="E47" s="375">
        <f>+'Tabela IIIa'!D54</f>
        <v>0</v>
      </c>
      <c r="F47" s="375">
        <f>+'Tabela IIIa'!E54</f>
        <v>0</v>
      </c>
      <c r="G47" s="375">
        <f>+'Tabela IIIa'!F54</f>
        <v>0</v>
      </c>
      <c r="H47" s="375">
        <f>+'Tabela IIIa'!G54</f>
        <v>0</v>
      </c>
      <c r="I47" s="375">
        <f>+'Tabela IIIa'!H54</f>
        <v>0</v>
      </c>
      <c r="J47" s="375">
        <f>+'Tabela IIIa'!I54</f>
        <v>0</v>
      </c>
      <c r="K47" s="375">
        <f>+'Tabela IIIa'!J54</f>
        <v>0</v>
      </c>
      <c r="L47" s="375">
        <f>+'Tabela IIIa'!K54</f>
        <v>0</v>
      </c>
      <c r="M47" s="375">
        <f>+'Tabela IIIa'!L54</f>
        <v>0</v>
      </c>
      <c r="N47" s="375" t="str">
        <f>+'Tabela IIIa'!M54</f>
        <v/>
      </c>
      <c r="O47" s="375" t="str">
        <f>+'Tabela IIIa'!N54</f>
        <v/>
      </c>
      <c r="P47" s="375" t="str">
        <f>+'Tabela IIIa'!O54</f>
        <v/>
      </c>
      <c r="Q47" s="375" t="str">
        <f>+'Tabela IIIa'!P54</f>
        <v/>
      </c>
      <c r="R47" s="375" t="str">
        <f>+'Tabela IIIa'!Q54</f>
        <v/>
      </c>
      <c r="S47" s="219"/>
      <c r="T47" s="219"/>
      <c r="U47" s="219"/>
    </row>
    <row r="48" spans="1:21" s="327" customFormat="1" x14ac:dyDescent="0.25">
      <c r="A48" s="309">
        <f>'Tabela I'!$F$2</f>
        <v>0</v>
      </c>
      <c r="B48" s="309">
        <f>'Tabela I'!$F$1</f>
        <v>2022</v>
      </c>
      <c r="C48" s="375" t="str">
        <f>+'Tabela IIIa'!B55</f>
        <v/>
      </c>
      <c r="D48" s="375">
        <f>+'Tabela IIIa'!C55</f>
        <v>0</v>
      </c>
      <c r="E48" s="375">
        <f>+'Tabela IIIa'!D55</f>
        <v>0</v>
      </c>
      <c r="F48" s="375">
        <f>+'Tabela IIIa'!E55</f>
        <v>0</v>
      </c>
      <c r="G48" s="375">
        <f>+'Tabela IIIa'!F55</f>
        <v>0</v>
      </c>
      <c r="H48" s="375">
        <f>+'Tabela IIIa'!G55</f>
        <v>0</v>
      </c>
      <c r="I48" s="375">
        <f>+'Tabela IIIa'!H55</f>
        <v>0</v>
      </c>
      <c r="J48" s="375">
        <f>+'Tabela IIIa'!I55</f>
        <v>0</v>
      </c>
      <c r="K48" s="375">
        <f>+'Tabela IIIa'!J55</f>
        <v>0</v>
      </c>
      <c r="L48" s="375">
        <f>+'Tabela IIIa'!K55</f>
        <v>0</v>
      </c>
      <c r="M48" s="375">
        <f>+'Tabela IIIa'!L55</f>
        <v>0</v>
      </c>
      <c r="N48" s="375" t="str">
        <f>+'Tabela IIIa'!M55</f>
        <v/>
      </c>
      <c r="O48" s="375" t="str">
        <f>+'Tabela IIIa'!N55</f>
        <v/>
      </c>
      <c r="P48" s="375" t="str">
        <f>+'Tabela IIIa'!O55</f>
        <v/>
      </c>
      <c r="Q48" s="375" t="str">
        <f>+'Tabela IIIa'!P55</f>
        <v/>
      </c>
      <c r="R48" s="375" t="str">
        <f>+'Tabela IIIa'!Q55</f>
        <v/>
      </c>
      <c r="S48" s="219"/>
      <c r="T48" s="219"/>
      <c r="U48" s="219"/>
    </row>
    <row r="49" spans="1:21" s="327" customFormat="1" x14ac:dyDescent="0.25">
      <c r="A49" s="309">
        <f>'Tabela I'!$F$2</f>
        <v>0</v>
      </c>
      <c r="B49" s="309">
        <f>'Tabela I'!$F$1</f>
        <v>2022</v>
      </c>
      <c r="C49" s="375" t="str">
        <f>+'Tabela IIIa'!B56</f>
        <v/>
      </c>
      <c r="D49" s="375">
        <f>+'Tabela IIIa'!C56</f>
        <v>0</v>
      </c>
      <c r="E49" s="375">
        <f>+'Tabela IIIa'!D56</f>
        <v>0</v>
      </c>
      <c r="F49" s="375">
        <f>+'Tabela IIIa'!E56</f>
        <v>0</v>
      </c>
      <c r="G49" s="375">
        <f>+'Tabela IIIa'!F56</f>
        <v>0</v>
      </c>
      <c r="H49" s="375">
        <f>+'Tabela IIIa'!G56</f>
        <v>0</v>
      </c>
      <c r="I49" s="375">
        <f>+'Tabela IIIa'!H56</f>
        <v>0</v>
      </c>
      <c r="J49" s="375">
        <f>+'Tabela IIIa'!I56</f>
        <v>0</v>
      </c>
      <c r="K49" s="375">
        <f>+'Tabela IIIa'!J56</f>
        <v>0</v>
      </c>
      <c r="L49" s="375">
        <f>+'Tabela IIIa'!K56</f>
        <v>0</v>
      </c>
      <c r="M49" s="375">
        <f>+'Tabela IIIa'!L56</f>
        <v>0</v>
      </c>
      <c r="N49" s="375" t="str">
        <f>+'Tabela IIIa'!M56</f>
        <v/>
      </c>
      <c r="O49" s="375" t="str">
        <f>+'Tabela IIIa'!N56</f>
        <v/>
      </c>
      <c r="P49" s="375" t="str">
        <f>+'Tabela IIIa'!O56</f>
        <v/>
      </c>
      <c r="Q49" s="375" t="str">
        <f>+'Tabela IIIa'!P56</f>
        <v/>
      </c>
      <c r="R49" s="375" t="str">
        <f>+'Tabela IIIa'!Q56</f>
        <v/>
      </c>
      <c r="S49" s="219"/>
      <c r="T49" s="219"/>
      <c r="U49" s="219"/>
    </row>
    <row r="50" spans="1:21" s="327" customFormat="1" x14ac:dyDescent="0.25">
      <c r="A50" s="309">
        <f>'Tabela I'!$F$2</f>
        <v>0</v>
      </c>
      <c r="B50" s="309">
        <f>'Tabela I'!$F$1</f>
        <v>2022</v>
      </c>
      <c r="C50" s="375" t="str">
        <f>+'Tabela IIIa'!B57</f>
        <v/>
      </c>
      <c r="D50" s="375">
        <f>+'Tabela IIIa'!C57</f>
        <v>0</v>
      </c>
      <c r="E50" s="375">
        <f>+'Tabela IIIa'!D57</f>
        <v>0</v>
      </c>
      <c r="F50" s="375">
        <f>+'Tabela IIIa'!E57</f>
        <v>0</v>
      </c>
      <c r="G50" s="375">
        <f>+'Tabela IIIa'!F57</f>
        <v>0</v>
      </c>
      <c r="H50" s="375">
        <f>+'Tabela IIIa'!G57</f>
        <v>0</v>
      </c>
      <c r="I50" s="375">
        <f>+'Tabela IIIa'!H57</f>
        <v>0</v>
      </c>
      <c r="J50" s="375">
        <f>+'Tabela IIIa'!I57</f>
        <v>0</v>
      </c>
      <c r="K50" s="375">
        <f>+'Tabela IIIa'!J57</f>
        <v>0</v>
      </c>
      <c r="L50" s="375">
        <f>+'Tabela IIIa'!K57</f>
        <v>0</v>
      </c>
      <c r="M50" s="375">
        <f>+'Tabela IIIa'!L57</f>
        <v>0</v>
      </c>
      <c r="N50" s="375" t="str">
        <f>+'Tabela IIIa'!M57</f>
        <v/>
      </c>
      <c r="O50" s="375" t="str">
        <f>+'Tabela IIIa'!N57</f>
        <v/>
      </c>
      <c r="P50" s="375" t="str">
        <f>+'Tabela IIIa'!O57</f>
        <v/>
      </c>
      <c r="Q50" s="375" t="str">
        <f>+'Tabela IIIa'!P57</f>
        <v/>
      </c>
      <c r="R50" s="375" t="str">
        <f>+'Tabela IIIa'!Q57</f>
        <v/>
      </c>
      <c r="S50" s="219"/>
      <c r="T50" s="219"/>
      <c r="U50" s="219"/>
    </row>
    <row r="51" spans="1:21" s="327" customFormat="1" x14ac:dyDescent="0.25">
      <c r="A51" s="309">
        <f>'Tabela I'!$F$2</f>
        <v>0</v>
      </c>
      <c r="B51" s="309">
        <f>'Tabela I'!$F$1</f>
        <v>2022</v>
      </c>
      <c r="C51" s="375" t="str">
        <f>+'Tabela IIIa'!B58</f>
        <v/>
      </c>
      <c r="D51" s="375">
        <f>+'Tabela IIIa'!C58</f>
        <v>0</v>
      </c>
      <c r="E51" s="375">
        <f>+'Tabela IIIa'!D58</f>
        <v>0</v>
      </c>
      <c r="F51" s="375">
        <f>+'Tabela IIIa'!E58</f>
        <v>0</v>
      </c>
      <c r="G51" s="375">
        <f>+'Tabela IIIa'!F58</f>
        <v>0</v>
      </c>
      <c r="H51" s="375">
        <f>+'Tabela IIIa'!G58</f>
        <v>0</v>
      </c>
      <c r="I51" s="375">
        <f>+'Tabela IIIa'!H58</f>
        <v>0</v>
      </c>
      <c r="J51" s="375">
        <f>+'Tabela IIIa'!I58</f>
        <v>0</v>
      </c>
      <c r="K51" s="375">
        <f>+'Tabela IIIa'!J58</f>
        <v>0</v>
      </c>
      <c r="L51" s="375">
        <f>+'Tabela IIIa'!K58</f>
        <v>0</v>
      </c>
      <c r="M51" s="375">
        <f>+'Tabela IIIa'!L58</f>
        <v>0</v>
      </c>
      <c r="N51" s="375" t="str">
        <f>+'Tabela IIIa'!M58</f>
        <v/>
      </c>
      <c r="O51" s="375" t="str">
        <f>+'Tabela IIIa'!N58</f>
        <v/>
      </c>
      <c r="P51" s="375" t="str">
        <f>+'Tabela IIIa'!O58</f>
        <v/>
      </c>
      <c r="Q51" s="375" t="str">
        <f>+'Tabela IIIa'!P58</f>
        <v/>
      </c>
      <c r="R51" s="375" t="str">
        <f>+'Tabela IIIa'!Q58</f>
        <v/>
      </c>
      <c r="S51" s="219"/>
      <c r="T51" s="219"/>
      <c r="U51" s="219"/>
    </row>
    <row r="52" spans="1:21" s="327" customFormat="1" x14ac:dyDescent="0.25">
      <c r="A52" s="309">
        <f>'Tabela I'!$F$2</f>
        <v>0</v>
      </c>
      <c r="B52" s="309">
        <f>'Tabela I'!$F$1</f>
        <v>2022</v>
      </c>
      <c r="C52" s="375" t="str">
        <f>+'Tabela IIIa'!B59</f>
        <v/>
      </c>
      <c r="D52" s="375">
        <f>+'Tabela IIIa'!C59</f>
        <v>0</v>
      </c>
      <c r="E52" s="375">
        <f>+'Tabela IIIa'!D59</f>
        <v>0</v>
      </c>
      <c r="F52" s="375">
        <f>+'Tabela IIIa'!E59</f>
        <v>0</v>
      </c>
      <c r="G52" s="375">
        <f>+'Tabela IIIa'!F59</f>
        <v>0</v>
      </c>
      <c r="H52" s="375">
        <f>+'Tabela IIIa'!G59</f>
        <v>0</v>
      </c>
      <c r="I52" s="375">
        <f>+'Tabela IIIa'!H59</f>
        <v>0</v>
      </c>
      <c r="J52" s="375">
        <f>+'Tabela IIIa'!I59</f>
        <v>0</v>
      </c>
      <c r="K52" s="375">
        <f>+'Tabela IIIa'!J59</f>
        <v>0</v>
      </c>
      <c r="L52" s="375">
        <f>+'Tabela IIIa'!K59</f>
        <v>0</v>
      </c>
      <c r="M52" s="375">
        <f>+'Tabela IIIa'!L59</f>
        <v>0</v>
      </c>
      <c r="N52" s="375" t="str">
        <f>+'Tabela IIIa'!M59</f>
        <v/>
      </c>
      <c r="O52" s="375" t="str">
        <f>+'Tabela IIIa'!N59</f>
        <v/>
      </c>
      <c r="P52" s="375" t="str">
        <f>+'Tabela IIIa'!O59</f>
        <v/>
      </c>
      <c r="Q52" s="375" t="str">
        <f>+'Tabela IIIa'!P59</f>
        <v/>
      </c>
      <c r="R52" s="375" t="str">
        <f>+'Tabela IIIa'!Q59</f>
        <v/>
      </c>
      <c r="S52" s="219"/>
      <c r="T52" s="219"/>
      <c r="U52" s="219"/>
    </row>
    <row r="53" spans="1:21" s="327" customFormat="1" x14ac:dyDescent="0.25">
      <c r="A53" s="309">
        <f>'Tabela I'!$F$2</f>
        <v>0</v>
      </c>
      <c r="B53" s="309">
        <f>'Tabela I'!$F$1</f>
        <v>2022</v>
      </c>
      <c r="C53" s="375" t="str">
        <f>+'Tabela IIIa'!B60</f>
        <v/>
      </c>
      <c r="D53" s="375">
        <f>+'Tabela IIIa'!C60</f>
        <v>0</v>
      </c>
      <c r="E53" s="375">
        <f>+'Tabela IIIa'!D60</f>
        <v>0</v>
      </c>
      <c r="F53" s="375">
        <f>+'Tabela IIIa'!E60</f>
        <v>0</v>
      </c>
      <c r="G53" s="375">
        <f>+'Tabela IIIa'!F60</f>
        <v>0</v>
      </c>
      <c r="H53" s="375">
        <f>+'Tabela IIIa'!G60</f>
        <v>0</v>
      </c>
      <c r="I53" s="375">
        <f>+'Tabela IIIa'!H60</f>
        <v>0</v>
      </c>
      <c r="J53" s="375">
        <f>+'Tabela IIIa'!I60</f>
        <v>0</v>
      </c>
      <c r="K53" s="375">
        <f>+'Tabela IIIa'!J60</f>
        <v>0</v>
      </c>
      <c r="L53" s="375">
        <f>+'Tabela IIIa'!K60</f>
        <v>0</v>
      </c>
      <c r="M53" s="375">
        <f>+'Tabela IIIa'!L60</f>
        <v>0</v>
      </c>
      <c r="N53" s="375" t="str">
        <f>+'Tabela IIIa'!M60</f>
        <v/>
      </c>
      <c r="O53" s="375" t="str">
        <f>+'Tabela IIIa'!N60</f>
        <v/>
      </c>
      <c r="P53" s="375" t="str">
        <f>+'Tabela IIIa'!O60</f>
        <v/>
      </c>
      <c r="Q53" s="375" t="str">
        <f>+'Tabela IIIa'!P60</f>
        <v/>
      </c>
      <c r="R53" s="375" t="str">
        <f>+'Tabela IIIa'!Q60</f>
        <v/>
      </c>
      <c r="S53" s="219"/>
      <c r="T53" s="219"/>
      <c r="U53" s="219"/>
    </row>
    <row r="54" spans="1:21" s="327" customFormat="1" x14ac:dyDescent="0.25">
      <c r="A54" s="309">
        <f>'Tabela I'!$F$2</f>
        <v>0</v>
      </c>
      <c r="B54" s="309">
        <f>'Tabela I'!$F$1</f>
        <v>2022</v>
      </c>
      <c r="C54" s="375" t="str">
        <f>+'Tabela IIIa'!B61</f>
        <v/>
      </c>
      <c r="D54" s="375">
        <f>+'Tabela IIIa'!C61</f>
        <v>0</v>
      </c>
      <c r="E54" s="375">
        <f>+'Tabela IIIa'!D61</f>
        <v>0</v>
      </c>
      <c r="F54" s="375">
        <f>+'Tabela IIIa'!E61</f>
        <v>0</v>
      </c>
      <c r="G54" s="375">
        <f>+'Tabela IIIa'!F61</f>
        <v>0</v>
      </c>
      <c r="H54" s="375">
        <f>+'Tabela IIIa'!G61</f>
        <v>0</v>
      </c>
      <c r="I54" s="375">
        <f>+'Tabela IIIa'!H61</f>
        <v>0</v>
      </c>
      <c r="J54" s="375">
        <f>+'Tabela IIIa'!I61</f>
        <v>0</v>
      </c>
      <c r="K54" s="375">
        <f>+'Tabela IIIa'!J61</f>
        <v>0</v>
      </c>
      <c r="L54" s="375">
        <f>+'Tabela IIIa'!K61</f>
        <v>0</v>
      </c>
      <c r="M54" s="375">
        <f>+'Tabela IIIa'!L61</f>
        <v>0</v>
      </c>
      <c r="N54" s="375" t="str">
        <f>+'Tabela IIIa'!M61</f>
        <v/>
      </c>
      <c r="O54" s="375" t="str">
        <f>+'Tabela IIIa'!N61</f>
        <v/>
      </c>
      <c r="P54" s="375" t="str">
        <f>+'Tabela IIIa'!O61</f>
        <v/>
      </c>
      <c r="Q54" s="375" t="str">
        <f>+'Tabela IIIa'!P61</f>
        <v/>
      </c>
      <c r="R54" s="375" t="str">
        <f>+'Tabela IIIa'!Q61</f>
        <v/>
      </c>
      <c r="S54" s="219"/>
      <c r="T54" s="219"/>
      <c r="U54" s="219"/>
    </row>
    <row r="55" spans="1:21" s="327" customFormat="1" x14ac:dyDescent="0.25">
      <c r="A55" s="309">
        <f>'Tabela I'!$F$2</f>
        <v>0</v>
      </c>
      <c r="B55" s="309">
        <f>'Tabela I'!$F$1</f>
        <v>2022</v>
      </c>
      <c r="C55" s="375" t="str">
        <f>+'Tabela IIIa'!B62</f>
        <v/>
      </c>
      <c r="D55" s="375">
        <f>+'Tabela IIIa'!C62</f>
        <v>0</v>
      </c>
      <c r="E55" s="375">
        <f>+'Tabela IIIa'!D62</f>
        <v>0</v>
      </c>
      <c r="F55" s="375">
        <f>+'Tabela IIIa'!E62</f>
        <v>0</v>
      </c>
      <c r="G55" s="375">
        <f>+'Tabela IIIa'!F62</f>
        <v>0</v>
      </c>
      <c r="H55" s="375">
        <f>+'Tabela IIIa'!G62</f>
        <v>0</v>
      </c>
      <c r="I55" s="375">
        <f>+'Tabela IIIa'!H62</f>
        <v>0</v>
      </c>
      <c r="J55" s="375">
        <f>+'Tabela IIIa'!I62</f>
        <v>0</v>
      </c>
      <c r="K55" s="375">
        <f>+'Tabela IIIa'!J62</f>
        <v>0</v>
      </c>
      <c r="L55" s="375">
        <f>+'Tabela IIIa'!K62</f>
        <v>0</v>
      </c>
      <c r="M55" s="375">
        <f>+'Tabela IIIa'!L62</f>
        <v>0</v>
      </c>
      <c r="N55" s="375" t="str">
        <f>+'Tabela IIIa'!M62</f>
        <v/>
      </c>
      <c r="O55" s="375" t="str">
        <f>+'Tabela IIIa'!N62</f>
        <v/>
      </c>
      <c r="P55" s="375" t="str">
        <f>+'Tabela IIIa'!O62</f>
        <v/>
      </c>
      <c r="Q55" s="375" t="str">
        <f>+'Tabela IIIa'!P62</f>
        <v/>
      </c>
      <c r="R55" s="375" t="str">
        <f>+'Tabela IIIa'!Q62</f>
        <v/>
      </c>
      <c r="S55" s="219"/>
      <c r="T55" s="219"/>
      <c r="U55" s="219"/>
    </row>
    <row r="56" spans="1:21" s="327" customFormat="1" x14ac:dyDescent="0.25">
      <c r="A56" s="309">
        <f>'Tabela I'!$F$2</f>
        <v>0</v>
      </c>
      <c r="B56" s="309">
        <f>'Tabela I'!$F$1</f>
        <v>2022</v>
      </c>
      <c r="C56" s="375" t="str">
        <f>+'Tabela IIIa'!B63</f>
        <v/>
      </c>
      <c r="D56" s="375">
        <f>+'Tabela IIIa'!C63</f>
        <v>0</v>
      </c>
      <c r="E56" s="375">
        <f>+'Tabela IIIa'!D63</f>
        <v>0</v>
      </c>
      <c r="F56" s="375">
        <f>+'Tabela IIIa'!E63</f>
        <v>0</v>
      </c>
      <c r="G56" s="375">
        <f>+'Tabela IIIa'!F63</f>
        <v>0</v>
      </c>
      <c r="H56" s="375">
        <f>+'Tabela IIIa'!G63</f>
        <v>0</v>
      </c>
      <c r="I56" s="375">
        <f>+'Tabela IIIa'!H63</f>
        <v>0</v>
      </c>
      <c r="J56" s="375">
        <f>+'Tabela IIIa'!I63</f>
        <v>0</v>
      </c>
      <c r="K56" s="375">
        <f>+'Tabela IIIa'!J63</f>
        <v>0</v>
      </c>
      <c r="L56" s="375">
        <f>+'Tabela IIIa'!K63</f>
        <v>0</v>
      </c>
      <c r="M56" s="375">
        <f>+'Tabela IIIa'!L63</f>
        <v>0</v>
      </c>
      <c r="N56" s="375" t="str">
        <f>+'Tabela IIIa'!M63</f>
        <v/>
      </c>
      <c r="O56" s="375" t="str">
        <f>+'Tabela IIIa'!N63</f>
        <v/>
      </c>
      <c r="P56" s="375" t="str">
        <f>+'Tabela IIIa'!O63</f>
        <v/>
      </c>
      <c r="Q56" s="375" t="str">
        <f>+'Tabela IIIa'!P63</f>
        <v/>
      </c>
      <c r="R56" s="375" t="str">
        <f>+'Tabela IIIa'!Q63</f>
        <v/>
      </c>
      <c r="S56" s="219"/>
      <c r="T56" s="219"/>
      <c r="U56" s="219"/>
    </row>
    <row r="57" spans="1:21" s="327" customFormat="1" x14ac:dyDescent="0.25">
      <c r="A57" s="309">
        <f>'Tabela I'!$F$2</f>
        <v>0</v>
      </c>
      <c r="B57" s="309">
        <f>'Tabela I'!$F$1</f>
        <v>2022</v>
      </c>
      <c r="C57" s="375" t="str">
        <f>+'Tabela IIIa'!B64</f>
        <v/>
      </c>
      <c r="D57" s="375">
        <f>+'Tabela IIIa'!C64</f>
        <v>0</v>
      </c>
      <c r="E57" s="375">
        <f>+'Tabela IIIa'!D64</f>
        <v>0</v>
      </c>
      <c r="F57" s="375">
        <f>+'Tabela IIIa'!E64</f>
        <v>0</v>
      </c>
      <c r="G57" s="375">
        <f>+'Tabela IIIa'!F64</f>
        <v>0</v>
      </c>
      <c r="H57" s="375">
        <f>+'Tabela IIIa'!G64</f>
        <v>0</v>
      </c>
      <c r="I57" s="375">
        <f>+'Tabela IIIa'!H64</f>
        <v>0</v>
      </c>
      <c r="J57" s="375">
        <f>+'Tabela IIIa'!I64</f>
        <v>0</v>
      </c>
      <c r="K57" s="375">
        <f>+'Tabela IIIa'!J64</f>
        <v>0</v>
      </c>
      <c r="L57" s="375">
        <f>+'Tabela IIIa'!K64</f>
        <v>0</v>
      </c>
      <c r="M57" s="375">
        <f>+'Tabela IIIa'!L64</f>
        <v>0</v>
      </c>
      <c r="N57" s="375" t="str">
        <f>+'Tabela IIIa'!M64</f>
        <v/>
      </c>
      <c r="O57" s="375" t="str">
        <f>+'Tabela IIIa'!N64</f>
        <v/>
      </c>
      <c r="P57" s="375" t="str">
        <f>+'Tabela IIIa'!O64</f>
        <v/>
      </c>
      <c r="Q57" s="375" t="str">
        <f>+'Tabela IIIa'!P64</f>
        <v/>
      </c>
      <c r="R57" s="375" t="str">
        <f>+'Tabela IIIa'!Q64</f>
        <v/>
      </c>
      <c r="S57" s="219"/>
      <c r="T57" s="219"/>
      <c r="U57" s="219"/>
    </row>
    <row r="58" spans="1:21" s="327" customFormat="1" x14ac:dyDescent="0.25">
      <c r="A58" s="309">
        <f>'Tabela I'!$F$2</f>
        <v>0</v>
      </c>
      <c r="B58" s="309">
        <f>'Tabela I'!$F$1</f>
        <v>2022</v>
      </c>
      <c r="C58" s="375" t="str">
        <f>+'Tabela IIIa'!B65</f>
        <v/>
      </c>
      <c r="D58" s="375">
        <f>+'Tabela IIIa'!C65</f>
        <v>0</v>
      </c>
      <c r="E58" s="375">
        <f>+'Tabela IIIa'!D65</f>
        <v>0</v>
      </c>
      <c r="F58" s="375">
        <f>+'Tabela IIIa'!E65</f>
        <v>0</v>
      </c>
      <c r="G58" s="375">
        <f>+'Tabela IIIa'!F65</f>
        <v>0</v>
      </c>
      <c r="H58" s="375">
        <f>+'Tabela IIIa'!G65</f>
        <v>0</v>
      </c>
      <c r="I58" s="375">
        <f>+'Tabela IIIa'!H65</f>
        <v>0</v>
      </c>
      <c r="J58" s="375">
        <f>+'Tabela IIIa'!I65</f>
        <v>0</v>
      </c>
      <c r="K58" s="375">
        <f>+'Tabela IIIa'!J65</f>
        <v>0</v>
      </c>
      <c r="L58" s="375">
        <f>+'Tabela IIIa'!K65</f>
        <v>0</v>
      </c>
      <c r="M58" s="375">
        <f>+'Tabela IIIa'!L65</f>
        <v>0</v>
      </c>
      <c r="N58" s="375" t="str">
        <f>+'Tabela IIIa'!M65</f>
        <v/>
      </c>
      <c r="O58" s="375" t="str">
        <f>+'Tabela IIIa'!N65</f>
        <v/>
      </c>
      <c r="P58" s="375" t="str">
        <f>+'Tabela IIIa'!O65</f>
        <v/>
      </c>
      <c r="Q58" s="375" t="str">
        <f>+'Tabela IIIa'!P65</f>
        <v/>
      </c>
      <c r="R58" s="375" t="str">
        <f>+'Tabela IIIa'!Q65</f>
        <v/>
      </c>
      <c r="S58" s="219"/>
      <c r="T58" s="219"/>
      <c r="U58" s="219"/>
    </row>
    <row r="59" spans="1:21" s="327" customFormat="1" x14ac:dyDescent="0.25">
      <c r="A59" s="309">
        <f>'Tabela I'!$F$2</f>
        <v>0</v>
      </c>
      <c r="B59" s="309">
        <f>'Tabela I'!$F$1</f>
        <v>2022</v>
      </c>
      <c r="C59" s="375" t="str">
        <f>+'Tabela IIIa'!B66</f>
        <v/>
      </c>
      <c r="D59" s="375">
        <f>+'Tabela IIIa'!C66</f>
        <v>0</v>
      </c>
      <c r="E59" s="375">
        <f>+'Tabela IIIa'!D66</f>
        <v>0</v>
      </c>
      <c r="F59" s="375">
        <f>+'Tabela IIIa'!E66</f>
        <v>0</v>
      </c>
      <c r="G59" s="375">
        <f>+'Tabela IIIa'!F66</f>
        <v>0</v>
      </c>
      <c r="H59" s="375">
        <f>+'Tabela IIIa'!G66</f>
        <v>0</v>
      </c>
      <c r="I59" s="375">
        <f>+'Tabela IIIa'!H66</f>
        <v>0</v>
      </c>
      <c r="J59" s="375">
        <f>+'Tabela IIIa'!I66</f>
        <v>0</v>
      </c>
      <c r="K59" s="375">
        <f>+'Tabela IIIa'!J66</f>
        <v>0</v>
      </c>
      <c r="L59" s="375">
        <f>+'Tabela IIIa'!K66</f>
        <v>0</v>
      </c>
      <c r="M59" s="375">
        <f>+'Tabela IIIa'!L66</f>
        <v>0</v>
      </c>
      <c r="N59" s="375" t="str">
        <f>+'Tabela IIIa'!M66</f>
        <v/>
      </c>
      <c r="O59" s="375" t="str">
        <f>+'Tabela IIIa'!N66</f>
        <v/>
      </c>
      <c r="P59" s="375" t="str">
        <f>+'Tabela IIIa'!O66</f>
        <v/>
      </c>
      <c r="Q59" s="375" t="str">
        <f>+'Tabela IIIa'!P66</f>
        <v/>
      </c>
      <c r="R59" s="375" t="str">
        <f>+'Tabela IIIa'!Q66</f>
        <v/>
      </c>
      <c r="S59" s="219"/>
      <c r="T59" s="219"/>
      <c r="U59" s="219"/>
    </row>
    <row r="60" spans="1:21" s="327" customFormat="1" x14ac:dyDescent="0.25">
      <c r="A60" s="309">
        <f>'Tabela I'!$F$2</f>
        <v>0</v>
      </c>
      <c r="B60" s="309">
        <f>'Tabela I'!$F$1</f>
        <v>2022</v>
      </c>
      <c r="C60" s="375" t="str">
        <f>+'Tabela IIIa'!B67</f>
        <v/>
      </c>
      <c r="D60" s="375">
        <f>+'Tabela IIIa'!C67</f>
        <v>0</v>
      </c>
      <c r="E60" s="375">
        <f>+'Tabela IIIa'!D67</f>
        <v>0</v>
      </c>
      <c r="F60" s="375">
        <f>+'Tabela IIIa'!E67</f>
        <v>0</v>
      </c>
      <c r="G60" s="375">
        <f>+'Tabela IIIa'!F67</f>
        <v>0</v>
      </c>
      <c r="H60" s="375">
        <f>+'Tabela IIIa'!G67</f>
        <v>0</v>
      </c>
      <c r="I60" s="375">
        <f>+'Tabela IIIa'!H67</f>
        <v>0</v>
      </c>
      <c r="J60" s="375">
        <f>+'Tabela IIIa'!I67</f>
        <v>0</v>
      </c>
      <c r="K60" s="375">
        <f>+'Tabela IIIa'!J67</f>
        <v>0</v>
      </c>
      <c r="L60" s="375">
        <f>+'Tabela IIIa'!K67</f>
        <v>0</v>
      </c>
      <c r="M60" s="375">
        <f>+'Tabela IIIa'!L67</f>
        <v>0</v>
      </c>
      <c r="N60" s="375" t="str">
        <f>+'Tabela IIIa'!M67</f>
        <v/>
      </c>
      <c r="O60" s="375" t="str">
        <f>+'Tabela IIIa'!N67</f>
        <v/>
      </c>
      <c r="P60" s="375" t="str">
        <f>+'Tabela IIIa'!O67</f>
        <v/>
      </c>
      <c r="Q60" s="375" t="str">
        <f>+'Tabela IIIa'!P67</f>
        <v/>
      </c>
      <c r="R60" s="375" t="str">
        <f>+'Tabela IIIa'!Q67</f>
        <v/>
      </c>
      <c r="S60" s="219"/>
      <c r="T60" s="219"/>
      <c r="U60" s="219"/>
    </row>
    <row r="61" spans="1:21" s="327" customFormat="1" x14ac:dyDescent="0.25">
      <c r="A61" s="309">
        <f>'Tabela I'!$F$2</f>
        <v>0</v>
      </c>
      <c r="B61" s="309">
        <f>'Tabela I'!$F$1</f>
        <v>2022</v>
      </c>
      <c r="C61" s="375" t="str">
        <f>+'Tabela IIIa'!B68</f>
        <v/>
      </c>
      <c r="D61" s="375">
        <f>+'Tabela IIIa'!C68</f>
        <v>0</v>
      </c>
      <c r="E61" s="375">
        <f>+'Tabela IIIa'!D68</f>
        <v>0</v>
      </c>
      <c r="F61" s="375">
        <f>+'Tabela IIIa'!E68</f>
        <v>0</v>
      </c>
      <c r="G61" s="375">
        <f>+'Tabela IIIa'!F68</f>
        <v>0</v>
      </c>
      <c r="H61" s="375">
        <f>+'Tabela IIIa'!G68</f>
        <v>0</v>
      </c>
      <c r="I61" s="375">
        <f>+'Tabela IIIa'!H68</f>
        <v>0</v>
      </c>
      <c r="J61" s="375">
        <f>+'Tabela IIIa'!I68</f>
        <v>0</v>
      </c>
      <c r="K61" s="375">
        <f>+'Tabela IIIa'!J68</f>
        <v>0</v>
      </c>
      <c r="L61" s="375">
        <f>+'Tabela IIIa'!K68</f>
        <v>0</v>
      </c>
      <c r="M61" s="375">
        <f>+'Tabela IIIa'!L68</f>
        <v>0</v>
      </c>
      <c r="N61" s="375" t="str">
        <f>+'Tabela IIIa'!M68</f>
        <v/>
      </c>
      <c r="O61" s="375" t="str">
        <f>+'Tabela IIIa'!N68</f>
        <v/>
      </c>
      <c r="P61" s="375" t="str">
        <f>+'Tabela IIIa'!O68</f>
        <v/>
      </c>
      <c r="Q61" s="375" t="str">
        <f>+'Tabela IIIa'!P68</f>
        <v/>
      </c>
      <c r="R61" s="375" t="str">
        <f>+'Tabela IIIa'!Q68</f>
        <v/>
      </c>
      <c r="S61" s="219"/>
      <c r="T61" s="219"/>
      <c r="U61" s="219"/>
    </row>
    <row r="62" spans="1:21" s="327" customFormat="1" x14ac:dyDescent="0.25">
      <c r="A62" s="309">
        <f>'Tabela I'!$F$2</f>
        <v>0</v>
      </c>
      <c r="B62" s="309">
        <f>'Tabela I'!$F$1</f>
        <v>2022</v>
      </c>
      <c r="C62" s="375">
        <f>+'Tabela IIIa'!B69</f>
        <v>0</v>
      </c>
      <c r="D62" s="375">
        <f>+'Tabela IIIa'!C69</f>
        <v>0</v>
      </c>
      <c r="E62" s="375">
        <f>+'Tabela IIIa'!D69</f>
        <v>0</v>
      </c>
      <c r="F62" s="375">
        <f>+'Tabela IIIa'!E69</f>
        <v>0</v>
      </c>
      <c r="G62" s="375">
        <f>+'Tabela IIIa'!F69</f>
        <v>0</v>
      </c>
      <c r="H62" s="375">
        <f>+'Tabela IIIa'!G69</f>
        <v>0</v>
      </c>
      <c r="I62" s="375">
        <f>+'Tabela IIIa'!H69</f>
        <v>0</v>
      </c>
      <c r="J62" s="375">
        <f>+'Tabela IIIa'!I69</f>
        <v>0</v>
      </c>
      <c r="K62" s="375">
        <f>+'Tabela IIIa'!J69</f>
        <v>0</v>
      </c>
      <c r="L62" s="375">
        <f>+'Tabela IIIa'!K69</f>
        <v>0</v>
      </c>
      <c r="M62" s="375">
        <f>+'Tabela IIIa'!L69</f>
        <v>0</v>
      </c>
      <c r="N62" s="375" t="str">
        <f>+'Tabela IIIa'!M69</f>
        <v/>
      </c>
      <c r="O62" s="375" t="str">
        <f>+'Tabela IIIa'!N69</f>
        <v/>
      </c>
      <c r="P62" s="375" t="str">
        <f>+'Tabela IIIa'!O69</f>
        <v/>
      </c>
      <c r="Q62" s="375" t="str">
        <f>+'Tabela IIIa'!P69</f>
        <v/>
      </c>
      <c r="R62" s="375" t="str">
        <f>+'Tabela IIIa'!Q69</f>
        <v/>
      </c>
      <c r="S62" s="219"/>
      <c r="T62" s="219"/>
      <c r="U62" s="219"/>
    </row>
    <row r="63" spans="1:21" s="327" customFormat="1" x14ac:dyDescent="0.25">
      <c r="A63" s="309">
        <f>'Tabela I'!$F$2</f>
        <v>0</v>
      </c>
      <c r="B63" s="309">
        <f>'Tabela I'!$F$1</f>
        <v>2022</v>
      </c>
      <c r="C63" s="375">
        <f>+'Tabela IIIa'!B70</f>
        <v>0</v>
      </c>
      <c r="D63" s="375">
        <f>+'Tabela IIIa'!C70</f>
        <v>0</v>
      </c>
      <c r="E63" s="375">
        <f>+'Tabela IIIa'!D70</f>
        <v>0</v>
      </c>
      <c r="F63" s="375">
        <f>+'Tabela IIIa'!E70</f>
        <v>0</v>
      </c>
      <c r="G63" s="375">
        <f>+'Tabela IIIa'!F70</f>
        <v>0</v>
      </c>
      <c r="H63" s="375">
        <f>+'Tabela IIIa'!G70</f>
        <v>0</v>
      </c>
      <c r="I63" s="375">
        <f>+'Tabela IIIa'!H70</f>
        <v>0</v>
      </c>
      <c r="J63" s="375">
        <f>+'Tabela IIIa'!I70</f>
        <v>0</v>
      </c>
      <c r="K63" s="375">
        <f>+'Tabela IIIa'!J70</f>
        <v>0</v>
      </c>
      <c r="L63" s="375">
        <f>+'Tabela IIIa'!K70</f>
        <v>0</v>
      </c>
      <c r="M63" s="375">
        <f>+'Tabela IIIa'!L70</f>
        <v>0</v>
      </c>
      <c r="N63" s="375" t="str">
        <f>+'Tabela IIIa'!M70</f>
        <v/>
      </c>
      <c r="O63" s="375" t="str">
        <f>+'Tabela IIIa'!N70</f>
        <v/>
      </c>
      <c r="P63" s="375" t="str">
        <f>+'Tabela IIIa'!O70</f>
        <v/>
      </c>
      <c r="Q63" s="375" t="str">
        <f>+'Tabela IIIa'!P70</f>
        <v/>
      </c>
      <c r="R63" s="375" t="str">
        <f>+'Tabela IIIa'!Q70</f>
        <v/>
      </c>
      <c r="S63" s="219"/>
      <c r="T63" s="219"/>
      <c r="U63" s="219"/>
    </row>
    <row r="64" spans="1:21" s="327" customFormat="1" x14ac:dyDescent="0.25">
      <c r="A64" s="309">
        <f>'Tabela I'!$F$2</f>
        <v>0</v>
      </c>
      <c r="B64" s="309">
        <f>'Tabela I'!$F$1</f>
        <v>2022</v>
      </c>
      <c r="C64" s="375">
        <f>+'Tabela IIIa'!B71</f>
        <v>0</v>
      </c>
      <c r="D64" s="375">
        <f>+'Tabela IIIa'!C71</f>
        <v>0</v>
      </c>
      <c r="E64" s="375">
        <f>+'Tabela IIIa'!D71</f>
        <v>0</v>
      </c>
      <c r="F64" s="375">
        <f>+'Tabela IIIa'!E71</f>
        <v>0</v>
      </c>
      <c r="G64" s="375">
        <f>+'Tabela IIIa'!F71</f>
        <v>0</v>
      </c>
      <c r="H64" s="375">
        <f>+'Tabela IIIa'!G71</f>
        <v>0</v>
      </c>
      <c r="I64" s="375">
        <f>+'Tabela IIIa'!H71</f>
        <v>0</v>
      </c>
      <c r="J64" s="375">
        <f>+'Tabela IIIa'!I71</f>
        <v>0</v>
      </c>
      <c r="K64" s="375">
        <f>+'Tabela IIIa'!J71</f>
        <v>0</v>
      </c>
      <c r="L64" s="375">
        <f>+'Tabela IIIa'!K71</f>
        <v>0</v>
      </c>
      <c r="M64" s="375">
        <f>+'Tabela IIIa'!L71</f>
        <v>0</v>
      </c>
      <c r="N64" s="375" t="str">
        <f>+'Tabela IIIa'!M71</f>
        <v/>
      </c>
      <c r="O64" s="375" t="str">
        <f>+'Tabela IIIa'!N71</f>
        <v/>
      </c>
      <c r="P64" s="375" t="str">
        <f>+'Tabela IIIa'!O71</f>
        <v/>
      </c>
      <c r="Q64" s="375" t="str">
        <f>+'Tabela IIIa'!P71</f>
        <v/>
      </c>
      <c r="R64" s="375" t="str">
        <f>+'Tabela IIIa'!Q71</f>
        <v/>
      </c>
      <c r="S64" s="219"/>
      <c r="T64" s="219"/>
      <c r="U64" s="219"/>
    </row>
    <row r="65" spans="1:21" s="327" customFormat="1" x14ac:dyDescent="0.25">
      <c r="A65" s="309">
        <f>'Tabela I'!$F$2</f>
        <v>0</v>
      </c>
      <c r="B65" s="309">
        <f>'Tabela I'!$F$1</f>
        <v>2022</v>
      </c>
      <c r="C65" s="375">
        <f>+'Tabela IIIa'!B72</f>
        <v>0</v>
      </c>
      <c r="D65" s="375">
        <f>+'Tabela IIIa'!C72</f>
        <v>0</v>
      </c>
      <c r="E65" s="375">
        <f>+'Tabela IIIa'!D72</f>
        <v>0</v>
      </c>
      <c r="F65" s="375">
        <f>+'Tabela IIIa'!E72</f>
        <v>0</v>
      </c>
      <c r="G65" s="375">
        <f>+'Tabela IIIa'!F72</f>
        <v>0</v>
      </c>
      <c r="H65" s="375">
        <f>+'Tabela IIIa'!G72</f>
        <v>0</v>
      </c>
      <c r="I65" s="375">
        <f>+'Tabela IIIa'!H72</f>
        <v>0</v>
      </c>
      <c r="J65" s="375">
        <f>+'Tabela IIIa'!I72</f>
        <v>0</v>
      </c>
      <c r="K65" s="375">
        <f>+'Tabela IIIa'!J72</f>
        <v>0</v>
      </c>
      <c r="L65" s="375">
        <f>+'Tabela IIIa'!K72</f>
        <v>0</v>
      </c>
      <c r="M65" s="375">
        <f>+'Tabela IIIa'!L72</f>
        <v>0</v>
      </c>
      <c r="N65" s="375" t="str">
        <f>+'Tabela IIIa'!M72</f>
        <v/>
      </c>
      <c r="O65" s="375" t="str">
        <f>+'Tabela IIIa'!N72</f>
        <v/>
      </c>
      <c r="P65" s="375" t="str">
        <f>+'Tabela IIIa'!O72</f>
        <v/>
      </c>
      <c r="Q65" s="375" t="str">
        <f>+'Tabela IIIa'!P72</f>
        <v/>
      </c>
      <c r="R65" s="375" t="str">
        <f>+'Tabela IIIa'!Q72</f>
        <v/>
      </c>
      <c r="S65" s="219"/>
      <c r="T65" s="219"/>
      <c r="U65" s="219"/>
    </row>
    <row r="66" spans="1:21" s="327" customFormat="1" x14ac:dyDescent="0.25">
      <c r="A66" s="309">
        <f>'Tabela I'!$F$2</f>
        <v>0</v>
      </c>
      <c r="B66" s="309">
        <f>'Tabela I'!$F$1</f>
        <v>2022</v>
      </c>
      <c r="C66" s="375">
        <f>+'Tabela IIIa'!B73</f>
        <v>0</v>
      </c>
      <c r="D66" s="375">
        <f>+'Tabela IIIa'!C73</f>
        <v>0</v>
      </c>
      <c r="E66" s="375">
        <f>+'Tabela IIIa'!D73</f>
        <v>0</v>
      </c>
      <c r="F66" s="375">
        <f>+'Tabela IIIa'!E73</f>
        <v>0</v>
      </c>
      <c r="G66" s="375">
        <f>+'Tabela IIIa'!F73</f>
        <v>0</v>
      </c>
      <c r="H66" s="375">
        <f>+'Tabela IIIa'!G73</f>
        <v>0</v>
      </c>
      <c r="I66" s="375">
        <f>+'Tabela IIIa'!H73</f>
        <v>0</v>
      </c>
      <c r="J66" s="375">
        <f>+'Tabela IIIa'!I73</f>
        <v>0</v>
      </c>
      <c r="K66" s="375">
        <f>+'Tabela IIIa'!J73</f>
        <v>0</v>
      </c>
      <c r="L66" s="375">
        <f>+'Tabela IIIa'!K73</f>
        <v>0</v>
      </c>
      <c r="M66" s="375">
        <f>+'Tabela IIIa'!L73</f>
        <v>0</v>
      </c>
      <c r="N66" s="375" t="str">
        <f>+'Tabela IIIa'!M73</f>
        <v/>
      </c>
      <c r="O66" s="375" t="str">
        <f>+'Tabela IIIa'!N73</f>
        <v/>
      </c>
      <c r="P66" s="375" t="str">
        <f>+'Tabela IIIa'!O73</f>
        <v/>
      </c>
      <c r="Q66" s="375" t="str">
        <f>+'Tabela IIIa'!P73</f>
        <v/>
      </c>
      <c r="R66" s="375" t="str">
        <f>+'Tabela IIIa'!Q73</f>
        <v/>
      </c>
      <c r="S66" s="219"/>
      <c r="T66" s="219"/>
      <c r="U66" s="219"/>
    </row>
    <row r="67" spans="1:21" s="327" customFormat="1" x14ac:dyDescent="0.25">
      <c r="B67" s="219"/>
      <c r="C67" s="219"/>
      <c r="D67" s="219"/>
      <c r="E67" s="219"/>
      <c r="F67" s="219"/>
      <c r="G67" s="219"/>
      <c r="H67" s="219"/>
      <c r="I67" s="219"/>
      <c r="J67" s="219"/>
      <c r="K67" s="219"/>
      <c r="L67" s="219"/>
      <c r="M67" s="219"/>
      <c r="O67" s="219"/>
      <c r="Q67" s="219"/>
      <c r="R67" s="330"/>
      <c r="S67" s="219"/>
      <c r="T67" s="219"/>
      <c r="U67" s="219"/>
    </row>
    <row r="68" spans="1:21" s="327" customFormat="1" x14ac:dyDescent="0.25">
      <c r="B68" s="219"/>
      <c r="C68" s="219"/>
      <c r="D68" s="219"/>
      <c r="E68" s="219"/>
      <c r="F68" s="219"/>
      <c r="G68" s="219"/>
      <c r="H68" s="219"/>
      <c r="I68" s="219"/>
      <c r="J68" s="219"/>
      <c r="K68" s="219"/>
      <c r="L68" s="219"/>
      <c r="M68" s="219"/>
      <c r="O68" s="219"/>
      <c r="Q68" s="219"/>
      <c r="R68" s="330"/>
      <c r="S68" s="219"/>
      <c r="T68" s="219"/>
      <c r="U68" s="219"/>
    </row>
    <row r="69" spans="1:21" s="327" customFormat="1" x14ac:dyDescent="0.25">
      <c r="A69" s="327" t="s">
        <v>248</v>
      </c>
      <c r="B69" s="219"/>
      <c r="C69" s="219"/>
      <c r="D69" s="219"/>
      <c r="E69" s="219"/>
      <c r="F69" s="219"/>
      <c r="G69" s="219"/>
      <c r="H69" s="219"/>
      <c r="I69" s="219"/>
      <c r="J69" s="219"/>
      <c r="K69" s="219"/>
      <c r="L69" s="219"/>
      <c r="M69" s="219"/>
      <c r="O69" s="219"/>
      <c r="Q69" s="219"/>
      <c r="R69" s="330"/>
      <c r="S69" s="219"/>
      <c r="T69" s="219"/>
      <c r="U69" s="219"/>
    </row>
    <row r="70" spans="1:21" s="327" customFormat="1" x14ac:dyDescent="0.25">
      <c r="B70" s="219"/>
      <c r="C70" s="219"/>
      <c r="D70" s="219"/>
      <c r="E70" s="219"/>
      <c r="F70" s="219"/>
      <c r="G70" s="219"/>
      <c r="H70" s="219"/>
      <c r="I70" s="219"/>
      <c r="J70" s="219"/>
      <c r="K70" s="219"/>
      <c r="L70" s="219"/>
      <c r="M70" s="219"/>
      <c r="O70" s="219"/>
      <c r="Q70" s="219"/>
      <c r="R70" s="330"/>
      <c r="S70" s="219"/>
      <c r="T70" s="219"/>
      <c r="U70" s="219"/>
    </row>
    <row r="71" spans="1:21" s="327" customFormat="1" ht="15" customHeight="1" x14ac:dyDescent="0.25">
      <c r="A71" s="309">
        <f>'Tabela I'!$F$2</f>
        <v>0</v>
      </c>
      <c r="B71" s="309">
        <f>'Tabela I'!$F$1</f>
        <v>2022</v>
      </c>
      <c r="C71" s="375" t="str">
        <f>+'Tabela IIIa'!B86</f>
        <v>Ime i prezime</v>
      </c>
      <c r="D71" s="375" t="str">
        <f>+'Tabela IIIa'!C86</f>
        <v>Predsjednik suda</v>
      </c>
      <c r="E71" s="375">
        <f>+'Tabela IIIa'!D86</f>
        <v>0</v>
      </c>
      <c r="F71" s="375">
        <f>+'Tabela IIIa'!E86</f>
        <v>0</v>
      </c>
      <c r="G71" s="375">
        <f>+'Tabela IIIa'!F86</f>
        <v>0</v>
      </c>
      <c r="H71" s="375">
        <f>+'Tabela IIIa'!G86</f>
        <v>0</v>
      </c>
      <c r="I71" s="375">
        <f>+'Tabela IIIa'!H86</f>
        <v>0</v>
      </c>
      <c r="J71" s="375">
        <f>+'Tabela IIIa'!I86</f>
        <v>0</v>
      </c>
      <c r="K71" s="375">
        <f>+'Tabela IIIa'!J86</f>
        <v>0</v>
      </c>
      <c r="L71" s="375">
        <f>+'Tabela IIIa'!K86</f>
        <v>0</v>
      </c>
      <c r="M71" s="375">
        <f>+'Tabela IIIa'!L86</f>
        <v>0</v>
      </c>
      <c r="N71" s="375" t="str">
        <f>+'Tabela IIIa'!M86</f>
        <v/>
      </c>
      <c r="O71" s="375" t="str">
        <f>+'Tabela IIIa'!N86</f>
        <v/>
      </c>
      <c r="P71" s="375" t="str">
        <f>+'Tabela IIIa'!O86</f>
        <v/>
      </c>
      <c r="Q71" s="375" t="str">
        <f>+'Tabela IIIa'!P86</f>
        <v/>
      </c>
      <c r="R71" s="441" t="str">
        <f>+'Tabela IIIa'!Q86</f>
        <v/>
      </c>
      <c r="S71" s="219"/>
      <c r="T71" s="219"/>
      <c r="U71" s="219"/>
    </row>
    <row r="72" spans="1:21" s="327" customFormat="1" ht="15" customHeight="1" x14ac:dyDescent="0.25">
      <c r="A72" s="309">
        <f>'Tabela I'!$F$2</f>
        <v>0</v>
      </c>
      <c r="B72" s="309">
        <f>'Tabela I'!$F$1</f>
        <v>2022</v>
      </c>
      <c r="C72" s="375" t="str">
        <f>+'Tabela IIIa'!B93</f>
        <v>Ime i prezime</v>
      </c>
      <c r="D72" s="375">
        <f>+'Tabela IIIa'!C93</f>
        <v>0</v>
      </c>
      <c r="E72" s="375">
        <f>+'Tabela IIIa'!D93</f>
        <v>0</v>
      </c>
      <c r="F72" s="375">
        <f>+'Tabela IIIa'!E93</f>
        <v>0</v>
      </c>
      <c r="G72" s="375">
        <f>+'Tabela IIIa'!F93</f>
        <v>0</v>
      </c>
      <c r="H72" s="375">
        <f>+'Tabela IIIa'!G93</f>
        <v>0</v>
      </c>
      <c r="I72" s="375">
        <f>+'Tabela IIIa'!H93</f>
        <v>0</v>
      </c>
      <c r="J72" s="375">
        <f>+'Tabela IIIa'!I93</f>
        <v>0</v>
      </c>
      <c r="K72" s="375">
        <f>+'Tabela IIIa'!J93</f>
        <v>0</v>
      </c>
      <c r="L72" s="375">
        <f>+'Tabela IIIa'!K93</f>
        <v>0</v>
      </c>
      <c r="M72" s="375">
        <f>+'Tabela IIIa'!L93</f>
        <v>0</v>
      </c>
      <c r="N72" s="375" t="str">
        <f>+'Tabela IIIa'!M93</f>
        <v/>
      </c>
      <c r="O72" s="375" t="str">
        <f>+'Tabela IIIa'!N93</f>
        <v/>
      </c>
      <c r="P72" s="375" t="str">
        <f>+'Tabela IIIa'!O93</f>
        <v/>
      </c>
      <c r="Q72" s="375" t="str">
        <f>+'Tabela IIIa'!P93</f>
        <v/>
      </c>
      <c r="R72" s="441" t="str">
        <f>+'Tabela IIIa'!Q93</f>
        <v/>
      </c>
      <c r="S72" s="219"/>
      <c r="T72" s="219"/>
      <c r="U72" s="219"/>
    </row>
    <row r="73" spans="1:21" s="327" customFormat="1" ht="15" customHeight="1" x14ac:dyDescent="0.25">
      <c r="A73" s="309">
        <f>'Tabela I'!$F$2</f>
        <v>0</v>
      </c>
      <c r="B73" s="309">
        <f>'Tabela I'!$F$1</f>
        <v>2022</v>
      </c>
      <c r="C73" s="375" t="str">
        <f>+'Tabela IIIa'!B100</f>
        <v>Ime i prezime</v>
      </c>
      <c r="D73" s="375">
        <f>+'Tabela IIIa'!C100</f>
        <v>0</v>
      </c>
      <c r="E73" s="375">
        <f>+'Tabela IIIa'!D100</f>
        <v>0</v>
      </c>
      <c r="F73" s="375">
        <f>+'Tabela IIIa'!E100</f>
        <v>0</v>
      </c>
      <c r="G73" s="375">
        <f>+'Tabela IIIa'!F100</f>
        <v>0</v>
      </c>
      <c r="H73" s="375">
        <f>+'Tabela IIIa'!G100</f>
        <v>0</v>
      </c>
      <c r="I73" s="375">
        <f>+'Tabela IIIa'!H100</f>
        <v>0</v>
      </c>
      <c r="J73" s="375">
        <f>+'Tabela IIIa'!I100</f>
        <v>0</v>
      </c>
      <c r="K73" s="375">
        <f>+'Tabela IIIa'!J100</f>
        <v>0</v>
      </c>
      <c r="L73" s="375">
        <f>+'Tabela IIIa'!K100</f>
        <v>0</v>
      </c>
      <c r="M73" s="375">
        <f>+'Tabela IIIa'!L100</f>
        <v>0</v>
      </c>
      <c r="N73" s="375" t="str">
        <f>+'Tabela IIIa'!M100</f>
        <v/>
      </c>
      <c r="O73" s="375" t="str">
        <f>+'Tabela IIIa'!N100</f>
        <v/>
      </c>
      <c r="P73" s="375" t="str">
        <f>+'Tabela IIIa'!O100</f>
        <v/>
      </c>
      <c r="Q73" s="375" t="str">
        <f>+'Tabela IIIa'!P100</f>
        <v/>
      </c>
      <c r="R73" s="441" t="str">
        <f>+'Tabela IIIa'!Q100</f>
        <v/>
      </c>
      <c r="S73" s="219"/>
      <c r="T73" s="219"/>
      <c r="U73" s="219"/>
    </row>
    <row r="74" spans="1:21" s="327" customFormat="1" ht="15" customHeight="1" x14ac:dyDescent="0.25">
      <c r="A74" s="309">
        <f>'Tabela I'!$F$2</f>
        <v>0</v>
      </c>
      <c r="B74" s="309">
        <f>'Tabela I'!$F$1</f>
        <v>2022</v>
      </c>
      <c r="C74" s="375" t="str">
        <f>+'Tabela IIIa'!B107</f>
        <v>Ime i prezime</v>
      </c>
      <c r="D74" s="375">
        <f>+'Tabela IIIa'!C107</f>
        <v>0</v>
      </c>
      <c r="E74" s="375">
        <f>+'Tabela IIIa'!D107</f>
        <v>0</v>
      </c>
      <c r="F74" s="375">
        <f>+'Tabela IIIa'!E107</f>
        <v>0</v>
      </c>
      <c r="G74" s="375">
        <f>+'Tabela IIIa'!F107</f>
        <v>0</v>
      </c>
      <c r="H74" s="375">
        <f>+'Tabela IIIa'!G107</f>
        <v>0</v>
      </c>
      <c r="I74" s="375">
        <f>+'Tabela IIIa'!H107</f>
        <v>0</v>
      </c>
      <c r="J74" s="375">
        <f>+'Tabela IIIa'!I107</f>
        <v>0</v>
      </c>
      <c r="K74" s="375">
        <f>+'Tabela IIIa'!J107</f>
        <v>0</v>
      </c>
      <c r="L74" s="375">
        <f>+'Tabela IIIa'!K107</f>
        <v>0</v>
      </c>
      <c r="M74" s="375">
        <f>+'Tabela IIIa'!L107</f>
        <v>0</v>
      </c>
      <c r="N74" s="375" t="str">
        <f>+'Tabela IIIa'!M107</f>
        <v/>
      </c>
      <c r="O74" s="375" t="str">
        <f>+'Tabela IIIa'!N107</f>
        <v/>
      </c>
      <c r="P74" s="375" t="str">
        <f>+'Tabela IIIa'!O107</f>
        <v/>
      </c>
      <c r="Q74" s="375" t="str">
        <f>+'Tabela IIIa'!P107</f>
        <v/>
      </c>
      <c r="R74" s="441" t="str">
        <f>+'Tabela IIIa'!Q107</f>
        <v/>
      </c>
      <c r="S74" s="219"/>
      <c r="T74" s="219"/>
      <c r="U74" s="219"/>
    </row>
    <row r="75" spans="1:21" s="327" customFormat="1" ht="15" customHeight="1" x14ac:dyDescent="0.25">
      <c r="A75" s="309">
        <f>'Tabela I'!$F$2</f>
        <v>0</v>
      </c>
      <c r="B75" s="309">
        <f>'Tabela I'!$F$1</f>
        <v>2022</v>
      </c>
      <c r="C75" s="375" t="str">
        <f>+'Tabela IIIa'!B114</f>
        <v>Ime i prezime</v>
      </c>
      <c r="D75" s="375">
        <f>+'Tabela IIIa'!C114</f>
        <v>0</v>
      </c>
      <c r="E75" s="375">
        <f>+'Tabela IIIa'!D114</f>
        <v>0</v>
      </c>
      <c r="F75" s="375">
        <f>+'Tabela IIIa'!E114</f>
        <v>0</v>
      </c>
      <c r="G75" s="375">
        <f>+'Tabela IIIa'!F114</f>
        <v>0</v>
      </c>
      <c r="H75" s="375">
        <f>+'Tabela IIIa'!G114</f>
        <v>0</v>
      </c>
      <c r="I75" s="375">
        <f>+'Tabela IIIa'!H114</f>
        <v>0</v>
      </c>
      <c r="J75" s="375">
        <f>+'Tabela IIIa'!I114</f>
        <v>0</v>
      </c>
      <c r="K75" s="375">
        <f>+'Tabela IIIa'!J114</f>
        <v>0</v>
      </c>
      <c r="L75" s="375">
        <f>+'Tabela IIIa'!K114</f>
        <v>0</v>
      </c>
      <c r="M75" s="375">
        <f>+'Tabela IIIa'!L114</f>
        <v>0</v>
      </c>
      <c r="N75" s="375" t="str">
        <f>+'Tabela IIIa'!M114</f>
        <v/>
      </c>
      <c r="O75" s="375" t="str">
        <f>+'Tabela IIIa'!N114</f>
        <v/>
      </c>
      <c r="P75" s="375" t="str">
        <f>+'Tabela IIIa'!O114</f>
        <v/>
      </c>
      <c r="Q75" s="375" t="str">
        <f>+'Tabela IIIa'!P114</f>
        <v/>
      </c>
      <c r="R75" s="441" t="str">
        <f>+'Tabela IIIa'!Q114</f>
        <v/>
      </c>
      <c r="S75" s="219"/>
      <c r="T75" s="219"/>
      <c r="U75" s="219"/>
    </row>
    <row r="76" spans="1:21" s="327" customFormat="1" ht="15" customHeight="1" x14ac:dyDescent="0.25">
      <c r="A76" s="309">
        <f>'Tabela I'!$F$2</f>
        <v>0</v>
      </c>
      <c r="B76" s="309">
        <f>'Tabela I'!$F$1</f>
        <v>2022</v>
      </c>
      <c r="C76" s="375" t="str">
        <f>+'Tabela IIIa'!B149</f>
        <v>Ime i prezime</v>
      </c>
      <c r="D76" s="375">
        <f>+'Tabela IIIa'!C149</f>
        <v>0</v>
      </c>
      <c r="E76" s="375">
        <f>+'Tabela IIIa'!D149</f>
        <v>0</v>
      </c>
      <c r="F76" s="375">
        <f>+'Tabela IIIa'!E149</f>
        <v>0</v>
      </c>
      <c r="G76" s="375">
        <f>+'Tabela IIIa'!F149</f>
        <v>0</v>
      </c>
      <c r="H76" s="375">
        <f>+'Tabela IIIa'!G149</f>
        <v>0</v>
      </c>
      <c r="I76" s="375">
        <f>+'Tabela IIIa'!H149</f>
        <v>0</v>
      </c>
      <c r="J76" s="375">
        <f>+'Tabela IIIa'!I149</f>
        <v>0</v>
      </c>
      <c r="K76" s="375">
        <f>+'Tabela IIIa'!J149</f>
        <v>0</v>
      </c>
      <c r="L76" s="375">
        <f>+'Tabela IIIa'!K149</f>
        <v>0</v>
      </c>
      <c r="M76" s="375">
        <f>+'Tabela IIIa'!L149</f>
        <v>0</v>
      </c>
      <c r="N76" s="375" t="str">
        <f>+'Tabela IIIa'!M149</f>
        <v/>
      </c>
      <c r="O76" s="375" t="str">
        <f>+'Tabela IIIa'!N149</f>
        <v/>
      </c>
      <c r="P76" s="375" t="str">
        <f>+'Tabela IIIa'!O149</f>
        <v/>
      </c>
      <c r="Q76" s="375" t="str">
        <f>+'Tabela IIIa'!P149</f>
        <v/>
      </c>
      <c r="R76" s="375" t="str">
        <f>+'Tabela IIIa'!Q149</f>
        <v/>
      </c>
      <c r="S76" s="219"/>
      <c r="T76" s="219"/>
      <c r="U76" s="219"/>
    </row>
    <row r="77" spans="1:21" s="327" customFormat="1" ht="15" customHeight="1" x14ac:dyDescent="0.25">
      <c r="A77" s="309">
        <f>'Tabela I'!$F$2</f>
        <v>0</v>
      </c>
      <c r="B77" s="309">
        <f>'Tabela I'!$F$1</f>
        <v>2022</v>
      </c>
      <c r="C77" s="375" t="str">
        <f>+'Tabela IIIa'!B156</f>
        <v>Ime i prezime</v>
      </c>
      <c r="D77" s="375">
        <f>+'Tabela IIIa'!C156</f>
        <v>0</v>
      </c>
      <c r="E77" s="375">
        <f>+'Tabela IIIa'!D156</f>
        <v>0</v>
      </c>
      <c r="F77" s="375">
        <f>+'Tabela IIIa'!E156</f>
        <v>0</v>
      </c>
      <c r="G77" s="375">
        <f>+'Tabela IIIa'!F156</f>
        <v>0</v>
      </c>
      <c r="H77" s="375">
        <f>+'Tabela IIIa'!G156</f>
        <v>0</v>
      </c>
      <c r="I77" s="375">
        <f>+'Tabela IIIa'!H156</f>
        <v>0</v>
      </c>
      <c r="J77" s="375">
        <f>+'Tabela IIIa'!I156</f>
        <v>0</v>
      </c>
      <c r="K77" s="375">
        <f>+'Tabela IIIa'!J156</f>
        <v>0</v>
      </c>
      <c r="L77" s="375">
        <f>+'Tabela IIIa'!K156</f>
        <v>0</v>
      </c>
      <c r="M77" s="375">
        <f>+'Tabela IIIa'!L156</f>
        <v>0</v>
      </c>
      <c r="N77" s="375" t="str">
        <f>+'Tabela IIIa'!M156</f>
        <v/>
      </c>
      <c r="O77" s="375" t="str">
        <f>+'Tabela IIIa'!N156</f>
        <v/>
      </c>
      <c r="P77" s="375" t="str">
        <f>+'Tabela IIIa'!O156</f>
        <v/>
      </c>
      <c r="Q77" s="375" t="str">
        <f>+'Tabela IIIa'!P156</f>
        <v/>
      </c>
      <c r="R77" s="375" t="str">
        <f>+'Tabela IIIa'!Q156</f>
        <v/>
      </c>
      <c r="S77" s="219"/>
      <c r="T77" s="219"/>
      <c r="U77" s="219"/>
    </row>
    <row r="78" spans="1:21" s="327" customFormat="1" ht="15" customHeight="1" x14ac:dyDescent="0.25">
      <c r="A78" s="309">
        <f>'Tabela I'!$F$2</f>
        <v>0</v>
      </c>
      <c r="B78" s="309">
        <f>'Tabela I'!$F$1</f>
        <v>2022</v>
      </c>
      <c r="C78" s="375" t="str">
        <f>+'Tabela IIIa'!B163</f>
        <v>Ime i prezime</v>
      </c>
      <c r="D78" s="375">
        <f>+'Tabela IIIa'!C163</f>
        <v>0</v>
      </c>
      <c r="E78" s="375">
        <f>+'Tabela IIIa'!D163</f>
        <v>0</v>
      </c>
      <c r="F78" s="375">
        <f>+'Tabela IIIa'!E163</f>
        <v>0</v>
      </c>
      <c r="G78" s="375">
        <f>+'Tabela IIIa'!F163</f>
        <v>0</v>
      </c>
      <c r="H78" s="375">
        <f>+'Tabela IIIa'!G163</f>
        <v>0</v>
      </c>
      <c r="I78" s="375">
        <f>+'Tabela IIIa'!H163</f>
        <v>0</v>
      </c>
      <c r="J78" s="375">
        <f>+'Tabela IIIa'!I163</f>
        <v>0</v>
      </c>
      <c r="K78" s="375">
        <f>+'Tabela IIIa'!J163</f>
        <v>0</v>
      </c>
      <c r="L78" s="375">
        <f>+'Tabela IIIa'!K163</f>
        <v>0</v>
      </c>
      <c r="M78" s="375">
        <f>+'Tabela IIIa'!L163</f>
        <v>0</v>
      </c>
      <c r="N78" s="375" t="str">
        <f>+'Tabela IIIa'!M163</f>
        <v/>
      </c>
      <c r="O78" s="375" t="str">
        <f>+'Tabela IIIa'!N163</f>
        <v/>
      </c>
      <c r="P78" s="375" t="str">
        <f>+'Tabela IIIa'!O163</f>
        <v/>
      </c>
      <c r="Q78" s="375" t="str">
        <f>+'Tabela IIIa'!P163</f>
        <v/>
      </c>
      <c r="R78" s="375" t="str">
        <f>+'Tabela IIIa'!Q163</f>
        <v/>
      </c>
      <c r="S78" s="219"/>
      <c r="T78" s="219"/>
      <c r="U78" s="219"/>
    </row>
    <row r="79" spans="1:21" s="327" customFormat="1" ht="15" customHeight="1" x14ac:dyDescent="0.25">
      <c r="A79" s="309">
        <f>'Tabela I'!$F$2</f>
        <v>0</v>
      </c>
      <c r="B79" s="309">
        <f>'Tabela I'!$F$1</f>
        <v>2022</v>
      </c>
      <c r="C79" s="375" t="str">
        <f>+'Tabela IIIa'!B177</f>
        <v>Ime i prezime</v>
      </c>
      <c r="D79" s="375">
        <f>+'Tabela IIIa'!C177</f>
        <v>0</v>
      </c>
      <c r="E79" s="375">
        <f>+'Tabela IIIa'!D177</f>
        <v>0</v>
      </c>
      <c r="F79" s="375">
        <f>+'Tabela IIIa'!E177</f>
        <v>0</v>
      </c>
      <c r="G79" s="375">
        <f>+'Tabela IIIa'!F177</f>
        <v>0</v>
      </c>
      <c r="H79" s="375">
        <f>+'Tabela IIIa'!G177</f>
        <v>0</v>
      </c>
      <c r="I79" s="375">
        <f>+'Tabela IIIa'!H177</f>
        <v>0</v>
      </c>
      <c r="J79" s="375">
        <f>+'Tabela IIIa'!I177</f>
        <v>0</v>
      </c>
      <c r="K79" s="375">
        <f>+'Tabela IIIa'!J177</f>
        <v>0</v>
      </c>
      <c r="L79" s="375">
        <f>+'Tabela IIIa'!K177</f>
        <v>0</v>
      </c>
      <c r="M79" s="375">
        <f>+'Tabela IIIa'!L177</f>
        <v>0</v>
      </c>
      <c r="N79" s="375" t="str">
        <f>+'Tabela IIIa'!M177</f>
        <v/>
      </c>
      <c r="O79" s="375" t="str">
        <f>+'Tabela IIIa'!N177</f>
        <v/>
      </c>
      <c r="P79" s="375" t="str">
        <f>+'Tabela IIIa'!O177</f>
        <v/>
      </c>
      <c r="Q79" s="375" t="str">
        <f>+'Tabela IIIa'!P177</f>
        <v/>
      </c>
      <c r="R79" s="375" t="str">
        <f>+'Tabela IIIa'!Q177</f>
        <v/>
      </c>
      <c r="S79" s="219"/>
      <c r="T79" s="219"/>
      <c r="U79" s="219"/>
    </row>
    <row r="80" spans="1:21" s="327" customFormat="1" ht="15" customHeight="1" x14ac:dyDescent="0.25">
      <c r="A80" s="309">
        <f>'Tabela I'!$F$2</f>
        <v>0</v>
      </c>
      <c r="B80" s="309">
        <f>'Tabela I'!$F$1</f>
        <v>2022</v>
      </c>
      <c r="C80" s="375" t="str">
        <f>+'Tabela IIIa'!B184</f>
        <v>Ime i prezime</v>
      </c>
      <c r="D80" s="375">
        <f>+'Tabela IIIa'!C184</f>
        <v>0</v>
      </c>
      <c r="E80" s="375">
        <f>+'Tabela IIIa'!D184</f>
        <v>0</v>
      </c>
      <c r="F80" s="375">
        <f>+'Tabela IIIa'!E184</f>
        <v>0</v>
      </c>
      <c r="G80" s="375">
        <f>+'Tabela IIIa'!F184</f>
        <v>0</v>
      </c>
      <c r="H80" s="375">
        <f>+'Tabela IIIa'!G184</f>
        <v>0</v>
      </c>
      <c r="I80" s="375">
        <f>+'Tabela IIIa'!H184</f>
        <v>0</v>
      </c>
      <c r="J80" s="375">
        <f>+'Tabela IIIa'!I184</f>
        <v>0</v>
      </c>
      <c r="K80" s="375">
        <f>+'Tabela IIIa'!J184</f>
        <v>0</v>
      </c>
      <c r="L80" s="375">
        <f>+'Tabela IIIa'!K184</f>
        <v>0</v>
      </c>
      <c r="M80" s="375">
        <f>+'Tabela IIIa'!L184</f>
        <v>0</v>
      </c>
      <c r="N80" s="375" t="str">
        <f>+'Tabela IIIa'!M184</f>
        <v/>
      </c>
      <c r="O80" s="375" t="str">
        <f>+'Tabela IIIa'!N184</f>
        <v/>
      </c>
      <c r="P80" s="375" t="str">
        <f>+'Tabela IIIa'!O184</f>
        <v/>
      </c>
      <c r="Q80" s="375" t="str">
        <f>+'Tabela IIIa'!P184</f>
        <v/>
      </c>
      <c r="R80" s="375" t="str">
        <f>+'Tabela IIIa'!Q184</f>
        <v/>
      </c>
      <c r="S80" s="219"/>
      <c r="T80" s="219"/>
      <c r="U80" s="219"/>
    </row>
    <row r="81" spans="2:21" s="327" customFormat="1" x14ac:dyDescent="0.25">
      <c r="B81" s="219"/>
      <c r="C81" s="219"/>
      <c r="D81" s="219"/>
      <c r="E81" s="219"/>
      <c r="F81" s="219"/>
      <c r="G81" s="219"/>
      <c r="H81" s="219"/>
      <c r="I81" s="219"/>
      <c r="J81" s="219"/>
      <c r="K81" s="219"/>
      <c r="L81" s="219"/>
      <c r="M81" s="219"/>
      <c r="O81" s="219"/>
      <c r="Q81" s="219"/>
      <c r="R81" s="330"/>
      <c r="S81" s="219"/>
      <c r="T81" s="219"/>
      <c r="U81" s="219"/>
    </row>
    <row r="82" spans="2:21" s="327" customFormat="1" x14ac:dyDescent="0.25">
      <c r="B82" s="219"/>
      <c r="C82" s="219"/>
      <c r="D82" s="219"/>
      <c r="E82" s="219"/>
      <c r="F82" s="219"/>
      <c r="G82" s="219"/>
      <c r="H82" s="219"/>
      <c r="I82" s="219"/>
      <c r="J82" s="219"/>
      <c r="K82" s="219"/>
      <c r="L82" s="219"/>
      <c r="M82" s="219"/>
      <c r="O82" s="219"/>
      <c r="Q82" s="219"/>
      <c r="R82" s="330"/>
      <c r="S82" s="219"/>
      <c r="T82" s="219"/>
      <c r="U82" s="219"/>
    </row>
    <row r="83" spans="2:21" s="327" customFormat="1" x14ac:dyDescent="0.25">
      <c r="B83" s="219"/>
      <c r="C83" s="219"/>
      <c r="D83" s="219"/>
      <c r="E83" s="219"/>
      <c r="F83" s="219"/>
      <c r="G83" s="219"/>
      <c r="H83" s="219"/>
      <c r="I83" s="219"/>
      <c r="J83" s="219"/>
      <c r="K83" s="219"/>
      <c r="L83" s="219"/>
      <c r="M83" s="219"/>
      <c r="O83" s="219"/>
      <c r="Q83" s="219"/>
      <c r="R83" s="330"/>
      <c r="S83" s="219"/>
      <c r="T83" s="219"/>
      <c r="U83" s="219"/>
    </row>
    <row r="84" spans="2:21" s="327" customFormat="1" x14ac:dyDescent="0.25">
      <c r="B84" s="219"/>
      <c r="C84" s="219"/>
      <c r="D84" s="219"/>
      <c r="E84" s="219"/>
      <c r="F84" s="219"/>
      <c r="G84" s="219"/>
      <c r="H84" s="219"/>
      <c r="I84" s="219"/>
      <c r="J84" s="219"/>
      <c r="K84" s="219"/>
      <c r="L84" s="219"/>
      <c r="M84" s="219"/>
      <c r="O84" s="219"/>
      <c r="Q84" s="219"/>
      <c r="R84" s="330"/>
      <c r="S84" s="219"/>
      <c r="T84" s="219"/>
      <c r="U84" s="219"/>
    </row>
    <row r="85" spans="2:21" s="327" customFormat="1" x14ac:dyDescent="0.25">
      <c r="B85" s="219"/>
      <c r="C85" s="219"/>
      <c r="D85" s="219"/>
      <c r="E85" s="219"/>
      <c r="F85" s="219"/>
      <c r="G85" s="219"/>
      <c r="H85" s="219"/>
      <c r="I85" s="219"/>
      <c r="J85" s="219"/>
      <c r="K85" s="219"/>
      <c r="L85" s="219"/>
      <c r="M85" s="219"/>
      <c r="O85" s="219"/>
      <c r="Q85" s="219"/>
      <c r="R85" s="330"/>
      <c r="S85" s="219"/>
      <c r="T85" s="219"/>
      <c r="U85" s="219"/>
    </row>
    <row r="86" spans="2:21" s="327" customFormat="1" x14ac:dyDescent="0.25">
      <c r="B86" s="219"/>
      <c r="C86" s="219"/>
      <c r="D86" s="219"/>
      <c r="E86" s="219"/>
      <c r="F86" s="219"/>
      <c r="G86" s="219"/>
      <c r="H86" s="219"/>
      <c r="I86" s="219"/>
      <c r="J86" s="219"/>
      <c r="K86" s="219"/>
      <c r="L86" s="219"/>
      <c r="M86" s="219"/>
      <c r="O86" s="219"/>
      <c r="Q86" s="219"/>
      <c r="R86" s="330"/>
      <c r="S86" s="219"/>
      <c r="T86" s="219"/>
      <c r="U86" s="219"/>
    </row>
    <row r="87" spans="2:21" s="327" customFormat="1" x14ac:dyDescent="0.25">
      <c r="B87" s="219"/>
      <c r="C87" s="219"/>
      <c r="D87" s="219"/>
      <c r="E87" s="219"/>
      <c r="F87" s="219"/>
      <c r="G87" s="219"/>
      <c r="H87" s="219"/>
      <c r="I87" s="219"/>
      <c r="J87" s="219"/>
      <c r="K87" s="219"/>
      <c r="L87" s="219"/>
      <c r="M87" s="219"/>
      <c r="O87" s="219"/>
      <c r="Q87" s="219"/>
      <c r="R87" s="330"/>
      <c r="S87" s="219"/>
      <c r="T87" s="219"/>
      <c r="U87" s="219"/>
    </row>
    <row r="88" spans="2:21" s="327" customFormat="1" x14ac:dyDescent="0.25">
      <c r="B88" s="219"/>
      <c r="C88" s="219"/>
      <c r="D88" s="219"/>
      <c r="E88" s="219"/>
      <c r="F88" s="219"/>
      <c r="G88" s="219"/>
      <c r="H88" s="219"/>
      <c r="I88" s="219"/>
      <c r="J88" s="219"/>
      <c r="K88" s="219"/>
      <c r="L88" s="219"/>
      <c r="M88" s="219"/>
      <c r="O88" s="219"/>
      <c r="Q88" s="219"/>
      <c r="R88" s="330"/>
      <c r="S88" s="219"/>
      <c r="T88" s="219"/>
      <c r="U88" s="219"/>
    </row>
    <row r="89" spans="2:21" s="327" customFormat="1" x14ac:dyDescent="0.25">
      <c r="B89" s="219"/>
      <c r="C89" s="219"/>
      <c r="D89" s="219"/>
      <c r="E89" s="219"/>
      <c r="F89" s="219"/>
      <c r="G89" s="219"/>
      <c r="H89" s="219"/>
      <c r="I89" s="219"/>
      <c r="J89" s="219"/>
      <c r="K89" s="219"/>
      <c r="L89" s="219"/>
      <c r="M89" s="219"/>
      <c r="O89" s="219"/>
      <c r="Q89" s="219"/>
      <c r="R89" s="330"/>
      <c r="S89" s="219"/>
      <c r="T89" s="219"/>
      <c r="U89" s="219"/>
    </row>
    <row r="90" spans="2:21" s="327" customFormat="1" x14ac:dyDescent="0.25">
      <c r="B90" s="219"/>
      <c r="C90" s="219"/>
      <c r="D90" s="219"/>
      <c r="E90" s="219"/>
      <c r="F90" s="219"/>
      <c r="G90" s="219"/>
      <c r="H90" s="219"/>
      <c r="I90" s="219"/>
      <c r="J90" s="219"/>
      <c r="K90" s="219"/>
      <c r="L90" s="219"/>
      <c r="M90" s="219"/>
      <c r="O90" s="219"/>
      <c r="Q90" s="219"/>
      <c r="R90" s="330"/>
      <c r="S90" s="219"/>
      <c r="T90" s="219"/>
      <c r="U90" s="219"/>
    </row>
    <row r="91" spans="2:21" s="327" customFormat="1" x14ac:dyDescent="0.25">
      <c r="B91" s="219"/>
      <c r="C91" s="219"/>
      <c r="D91" s="219"/>
      <c r="E91" s="219"/>
      <c r="F91" s="219"/>
      <c r="G91" s="219"/>
      <c r="H91" s="219"/>
      <c r="I91" s="219"/>
      <c r="J91" s="219"/>
      <c r="K91" s="219"/>
      <c r="L91" s="219"/>
      <c r="M91" s="219"/>
      <c r="O91" s="219"/>
      <c r="Q91" s="219"/>
      <c r="R91" s="330"/>
      <c r="S91" s="219"/>
      <c r="T91" s="219"/>
      <c r="U91" s="219"/>
    </row>
    <row r="92" spans="2:21" s="327" customFormat="1" x14ac:dyDescent="0.25">
      <c r="B92" s="219"/>
      <c r="C92" s="219"/>
      <c r="D92" s="219"/>
      <c r="E92" s="219"/>
      <c r="F92" s="219"/>
      <c r="G92" s="219"/>
      <c r="H92" s="219"/>
      <c r="I92" s="219"/>
      <c r="J92" s="219"/>
      <c r="K92" s="219"/>
      <c r="L92" s="219"/>
      <c r="M92" s="219"/>
      <c r="O92" s="219"/>
      <c r="Q92" s="219"/>
      <c r="R92" s="330"/>
      <c r="S92" s="219"/>
      <c r="T92" s="219"/>
      <c r="U92" s="219"/>
    </row>
    <row r="93" spans="2:21" s="327" customFormat="1" x14ac:dyDescent="0.25">
      <c r="B93" s="219"/>
      <c r="C93" s="219"/>
      <c r="D93" s="219"/>
      <c r="E93" s="219"/>
      <c r="F93" s="219"/>
      <c r="G93" s="219"/>
      <c r="H93" s="219"/>
      <c r="I93" s="219"/>
      <c r="J93" s="219"/>
      <c r="K93" s="219"/>
      <c r="L93" s="219"/>
      <c r="M93" s="219"/>
      <c r="O93" s="219"/>
      <c r="Q93" s="219"/>
      <c r="R93" s="330"/>
      <c r="S93" s="219"/>
      <c r="T93" s="219"/>
      <c r="U93" s="219"/>
    </row>
    <row r="94" spans="2:21" s="327" customFormat="1" x14ac:dyDescent="0.25">
      <c r="B94" s="219"/>
      <c r="C94" s="219"/>
      <c r="D94" s="219"/>
      <c r="E94" s="219"/>
      <c r="F94" s="219"/>
      <c r="G94" s="219"/>
      <c r="H94" s="219"/>
      <c r="I94" s="219"/>
      <c r="J94" s="219"/>
      <c r="K94" s="219"/>
      <c r="L94" s="219"/>
      <c r="M94" s="219"/>
      <c r="O94" s="219"/>
      <c r="Q94" s="219"/>
      <c r="R94" s="330"/>
      <c r="S94" s="219"/>
      <c r="T94" s="219"/>
      <c r="U94" s="219"/>
    </row>
    <row r="95" spans="2:21" s="327" customFormat="1" x14ac:dyDescent="0.25">
      <c r="B95" s="219"/>
      <c r="C95" s="219"/>
      <c r="D95" s="219"/>
      <c r="E95" s="219"/>
      <c r="F95" s="219"/>
      <c r="G95" s="219"/>
      <c r="H95" s="219"/>
      <c r="I95" s="219"/>
      <c r="J95" s="219"/>
      <c r="K95" s="219"/>
      <c r="L95" s="219"/>
      <c r="M95" s="219"/>
      <c r="O95" s="219"/>
      <c r="Q95" s="219"/>
      <c r="R95" s="330"/>
      <c r="S95" s="219"/>
      <c r="T95" s="219"/>
      <c r="U95" s="219"/>
    </row>
    <row r="96" spans="2:21" s="327" customFormat="1" x14ac:dyDescent="0.25">
      <c r="B96" s="219"/>
      <c r="C96" s="219"/>
      <c r="D96" s="219"/>
      <c r="E96" s="219"/>
      <c r="F96" s="219"/>
      <c r="G96" s="219"/>
      <c r="H96" s="219"/>
      <c r="I96" s="219"/>
      <c r="J96" s="219"/>
      <c r="K96" s="219"/>
      <c r="L96" s="219"/>
      <c r="M96" s="219"/>
      <c r="O96" s="219"/>
      <c r="Q96" s="219"/>
      <c r="R96" s="330"/>
      <c r="S96" s="219"/>
      <c r="T96" s="219"/>
      <c r="U96" s="219"/>
    </row>
    <row r="97" spans="2:21" s="327" customFormat="1" x14ac:dyDescent="0.25">
      <c r="B97" s="219"/>
      <c r="C97" s="219"/>
      <c r="D97" s="219"/>
      <c r="E97" s="219"/>
      <c r="F97" s="219"/>
      <c r="G97" s="219"/>
      <c r="H97" s="219"/>
      <c r="I97" s="219"/>
      <c r="J97" s="219"/>
      <c r="K97" s="219"/>
      <c r="L97" s="219"/>
      <c r="M97" s="219"/>
      <c r="O97" s="219"/>
      <c r="Q97" s="219"/>
      <c r="R97" s="330"/>
      <c r="S97" s="219"/>
      <c r="T97" s="219"/>
      <c r="U97" s="219"/>
    </row>
    <row r="98" spans="2:21" s="327" customFormat="1" x14ac:dyDescent="0.25">
      <c r="B98" s="219"/>
      <c r="C98" s="219"/>
      <c r="D98" s="219"/>
      <c r="E98" s="219"/>
      <c r="F98" s="219"/>
      <c r="G98" s="219"/>
      <c r="H98" s="219"/>
      <c r="I98" s="219"/>
      <c r="J98" s="219"/>
      <c r="K98" s="219"/>
      <c r="L98" s="219"/>
      <c r="M98" s="219"/>
      <c r="O98" s="219"/>
      <c r="Q98" s="219"/>
      <c r="R98" s="330"/>
      <c r="S98" s="219"/>
      <c r="T98" s="219"/>
      <c r="U98" s="219"/>
    </row>
    <row r="99" spans="2:21" s="327" customFormat="1" x14ac:dyDescent="0.25">
      <c r="B99" s="219"/>
      <c r="C99" s="219"/>
      <c r="D99" s="219"/>
      <c r="E99" s="219"/>
      <c r="F99" s="219"/>
      <c r="G99" s="219"/>
      <c r="H99" s="219"/>
      <c r="I99" s="219"/>
      <c r="J99" s="219"/>
      <c r="K99" s="219"/>
      <c r="L99" s="219"/>
      <c r="M99" s="219"/>
      <c r="O99" s="219"/>
      <c r="Q99" s="219"/>
      <c r="R99" s="330"/>
      <c r="S99" s="219"/>
      <c r="T99" s="219"/>
      <c r="U99" s="219"/>
    </row>
    <row r="100" spans="2:21" s="327" customFormat="1" x14ac:dyDescent="0.25">
      <c r="B100" s="219"/>
      <c r="C100" s="219"/>
      <c r="D100" s="219"/>
      <c r="E100" s="219"/>
      <c r="F100" s="219"/>
      <c r="G100" s="219"/>
      <c r="H100" s="219"/>
      <c r="I100" s="219"/>
      <c r="J100" s="219"/>
      <c r="K100" s="219"/>
      <c r="L100" s="219"/>
      <c r="M100" s="219"/>
      <c r="O100" s="219"/>
      <c r="Q100" s="219"/>
      <c r="R100" s="330"/>
      <c r="S100" s="219"/>
      <c r="T100" s="219"/>
      <c r="U100" s="219"/>
    </row>
    <row r="101" spans="2:21" s="327" customFormat="1" x14ac:dyDescent="0.25">
      <c r="B101" s="219"/>
      <c r="C101" s="219"/>
      <c r="D101" s="219"/>
      <c r="E101" s="219"/>
      <c r="F101" s="219"/>
      <c r="G101" s="219"/>
      <c r="H101" s="219"/>
      <c r="I101" s="219"/>
      <c r="J101" s="219"/>
      <c r="K101" s="219"/>
      <c r="L101" s="219"/>
      <c r="M101" s="219"/>
      <c r="O101" s="219"/>
      <c r="Q101" s="219"/>
      <c r="R101" s="330"/>
      <c r="S101" s="219"/>
      <c r="T101" s="219"/>
      <c r="U101" s="219"/>
    </row>
    <row r="102" spans="2:21" s="327" customFormat="1" x14ac:dyDescent="0.25">
      <c r="B102" s="219"/>
      <c r="C102" s="219"/>
      <c r="D102" s="219"/>
      <c r="E102" s="219"/>
      <c r="F102" s="219"/>
      <c r="G102" s="219"/>
      <c r="H102" s="219"/>
      <c r="I102" s="219"/>
      <c r="J102" s="219"/>
      <c r="K102" s="219"/>
      <c r="L102" s="219"/>
      <c r="M102" s="219"/>
      <c r="O102" s="219"/>
      <c r="Q102" s="219"/>
      <c r="R102" s="330"/>
      <c r="S102" s="219"/>
      <c r="T102" s="219"/>
      <c r="U102" s="219"/>
    </row>
    <row r="103" spans="2:21" s="327" customFormat="1" x14ac:dyDescent="0.25">
      <c r="B103" s="219"/>
      <c r="C103" s="219"/>
      <c r="D103" s="219"/>
      <c r="E103" s="219"/>
      <c r="F103" s="219"/>
      <c r="G103" s="219"/>
      <c r="H103" s="219"/>
      <c r="I103" s="219"/>
      <c r="J103" s="219"/>
      <c r="K103" s="219"/>
      <c r="L103" s="219"/>
      <c r="M103" s="219"/>
      <c r="O103" s="219"/>
      <c r="Q103" s="219"/>
      <c r="R103" s="330"/>
      <c r="S103" s="219"/>
      <c r="T103" s="219"/>
      <c r="U103" s="219"/>
    </row>
    <row r="104" spans="2:21" s="327" customFormat="1" x14ac:dyDescent="0.25">
      <c r="B104" s="219"/>
      <c r="C104" s="219"/>
      <c r="D104" s="219"/>
      <c r="E104" s="219"/>
      <c r="F104" s="219"/>
      <c r="G104" s="219"/>
      <c r="H104" s="219"/>
      <c r="I104" s="219"/>
      <c r="J104" s="219"/>
      <c r="K104" s="219"/>
      <c r="L104" s="219"/>
      <c r="M104" s="219"/>
      <c r="O104" s="219"/>
      <c r="Q104" s="219"/>
      <c r="R104" s="330"/>
      <c r="S104" s="219"/>
      <c r="T104" s="219"/>
      <c r="U104" s="219"/>
    </row>
    <row r="105" spans="2:21" s="327" customFormat="1" x14ac:dyDescent="0.25">
      <c r="B105" s="219"/>
      <c r="C105" s="219"/>
      <c r="D105" s="219"/>
      <c r="E105" s="219"/>
      <c r="F105" s="219"/>
      <c r="G105" s="219"/>
      <c r="H105" s="219"/>
      <c r="I105" s="219"/>
      <c r="J105" s="219"/>
      <c r="K105" s="219"/>
      <c r="L105" s="219"/>
      <c r="M105" s="219"/>
      <c r="O105" s="219"/>
      <c r="Q105" s="219"/>
      <c r="R105" s="330"/>
      <c r="S105" s="219"/>
      <c r="T105" s="219"/>
      <c r="U105" s="219"/>
    </row>
    <row r="106" spans="2:21" s="327" customFormat="1" x14ac:dyDescent="0.25">
      <c r="B106" s="219"/>
      <c r="C106" s="219"/>
      <c r="D106" s="219"/>
      <c r="E106" s="219"/>
      <c r="F106" s="219"/>
      <c r="G106" s="219"/>
      <c r="H106" s="219"/>
      <c r="I106" s="219"/>
      <c r="J106" s="219"/>
      <c r="K106" s="219"/>
      <c r="L106" s="219"/>
      <c r="M106" s="219"/>
      <c r="O106" s="219"/>
      <c r="Q106" s="219"/>
      <c r="R106" s="330"/>
      <c r="S106" s="219"/>
      <c r="T106" s="219"/>
      <c r="U106" s="219"/>
    </row>
    <row r="107" spans="2:21" s="327" customFormat="1" x14ac:dyDescent="0.25">
      <c r="B107" s="219"/>
      <c r="C107" s="219"/>
      <c r="D107" s="219"/>
      <c r="E107" s="219"/>
      <c r="F107" s="219"/>
      <c r="G107" s="219"/>
      <c r="H107" s="219"/>
      <c r="I107" s="219"/>
      <c r="J107" s="219"/>
      <c r="K107" s="219"/>
      <c r="L107" s="219"/>
      <c r="M107" s="219"/>
      <c r="O107" s="219"/>
      <c r="Q107" s="219"/>
      <c r="R107" s="330"/>
      <c r="S107" s="219"/>
      <c r="T107" s="219"/>
      <c r="U107" s="219"/>
    </row>
    <row r="108" spans="2:21" s="327" customFormat="1" x14ac:dyDescent="0.25">
      <c r="B108" s="219"/>
      <c r="C108" s="219"/>
      <c r="D108" s="219"/>
      <c r="E108" s="219"/>
      <c r="F108" s="219"/>
      <c r="G108" s="219"/>
      <c r="H108" s="219"/>
      <c r="I108" s="219"/>
      <c r="J108" s="219"/>
      <c r="K108" s="219"/>
      <c r="L108" s="219"/>
      <c r="M108" s="219"/>
      <c r="O108" s="219"/>
      <c r="Q108" s="219"/>
      <c r="R108" s="330"/>
      <c r="S108" s="219"/>
      <c r="T108" s="219"/>
      <c r="U108" s="219"/>
    </row>
    <row r="109" spans="2:21" s="327" customFormat="1" x14ac:dyDescent="0.25">
      <c r="B109" s="219"/>
      <c r="C109" s="219"/>
      <c r="D109" s="219"/>
      <c r="E109" s="219"/>
      <c r="F109" s="219"/>
      <c r="G109" s="219"/>
      <c r="H109" s="219"/>
      <c r="I109" s="219"/>
      <c r="J109" s="219"/>
      <c r="K109" s="219"/>
      <c r="L109" s="219"/>
      <c r="M109" s="219"/>
      <c r="O109" s="219"/>
      <c r="Q109" s="219"/>
      <c r="R109" s="330"/>
      <c r="S109" s="219"/>
      <c r="T109" s="219"/>
      <c r="U109" s="219"/>
    </row>
    <row r="110" spans="2:21" s="327" customFormat="1" x14ac:dyDescent="0.25">
      <c r="B110" s="219"/>
      <c r="C110" s="219"/>
      <c r="D110" s="219"/>
      <c r="E110" s="219"/>
      <c r="F110" s="219"/>
      <c r="G110" s="219"/>
      <c r="H110" s="219"/>
      <c r="I110" s="219"/>
      <c r="J110" s="219"/>
      <c r="K110" s="219"/>
      <c r="L110" s="219"/>
      <c r="M110" s="219"/>
      <c r="O110" s="219"/>
      <c r="Q110" s="219"/>
      <c r="R110" s="330"/>
      <c r="S110" s="219"/>
      <c r="T110" s="219"/>
      <c r="U110" s="219"/>
    </row>
    <row r="111" spans="2:21" s="327" customFormat="1" x14ac:dyDescent="0.25">
      <c r="B111" s="219"/>
      <c r="C111" s="219"/>
      <c r="D111" s="219"/>
      <c r="E111" s="219"/>
      <c r="F111" s="219"/>
      <c r="G111" s="219"/>
      <c r="H111" s="219"/>
      <c r="I111" s="219"/>
      <c r="J111" s="219"/>
      <c r="K111" s="219"/>
      <c r="L111" s="219"/>
      <c r="M111" s="219"/>
      <c r="O111" s="219"/>
      <c r="Q111" s="219"/>
      <c r="R111" s="330"/>
      <c r="S111" s="219"/>
      <c r="T111" s="219"/>
      <c r="U111" s="219"/>
    </row>
    <row r="112" spans="2:21" s="327" customFormat="1" x14ac:dyDescent="0.25">
      <c r="B112" s="219"/>
      <c r="C112" s="219"/>
      <c r="D112" s="219"/>
      <c r="E112" s="219"/>
      <c r="F112" s="219"/>
      <c r="G112" s="219"/>
      <c r="H112" s="219"/>
      <c r="I112" s="219"/>
      <c r="J112" s="219"/>
      <c r="K112" s="219"/>
      <c r="L112" s="219"/>
      <c r="M112" s="219"/>
      <c r="O112" s="219"/>
      <c r="Q112" s="219"/>
      <c r="R112" s="330"/>
      <c r="S112" s="219"/>
      <c r="T112" s="219"/>
      <c r="U112" s="219"/>
    </row>
    <row r="113" spans="2:21" s="327" customFormat="1" x14ac:dyDescent="0.25">
      <c r="B113" s="219"/>
      <c r="C113" s="219"/>
      <c r="D113" s="219"/>
      <c r="E113" s="219"/>
      <c r="F113" s="219"/>
      <c r="G113" s="219"/>
      <c r="H113" s="219"/>
      <c r="I113" s="219"/>
      <c r="J113" s="219"/>
      <c r="K113" s="219"/>
      <c r="L113" s="219"/>
      <c r="M113" s="219"/>
      <c r="O113" s="219"/>
      <c r="Q113" s="219"/>
      <c r="R113" s="330"/>
      <c r="S113" s="219"/>
      <c r="T113" s="219"/>
      <c r="U113" s="219"/>
    </row>
    <row r="114" spans="2:21" s="327" customFormat="1" x14ac:dyDescent="0.25">
      <c r="B114" s="219"/>
      <c r="C114" s="219"/>
      <c r="D114" s="219"/>
      <c r="E114" s="219"/>
      <c r="F114" s="219"/>
      <c r="G114" s="219"/>
      <c r="H114" s="219"/>
      <c r="I114" s="219"/>
      <c r="J114" s="219"/>
      <c r="K114" s="219"/>
      <c r="L114" s="219"/>
      <c r="M114" s="219"/>
      <c r="O114" s="219"/>
      <c r="Q114" s="219"/>
      <c r="R114" s="330"/>
      <c r="S114" s="219"/>
      <c r="T114" s="219"/>
      <c r="U114" s="219"/>
    </row>
    <row r="115" spans="2:21" s="327" customFormat="1" x14ac:dyDescent="0.25">
      <c r="B115" s="219"/>
      <c r="C115" s="219"/>
      <c r="D115" s="219"/>
      <c r="E115" s="219"/>
      <c r="F115" s="219"/>
      <c r="G115" s="219"/>
      <c r="H115" s="219"/>
      <c r="I115" s="219"/>
      <c r="J115" s="219"/>
      <c r="K115" s="219"/>
      <c r="L115" s="219"/>
      <c r="M115" s="219"/>
      <c r="O115" s="219"/>
      <c r="Q115" s="219"/>
      <c r="R115" s="330"/>
      <c r="S115" s="219"/>
      <c r="T115" s="219"/>
      <c r="U115" s="219"/>
    </row>
    <row r="116" spans="2:21" s="327" customFormat="1" x14ac:dyDescent="0.25">
      <c r="B116" s="219"/>
      <c r="C116" s="219"/>
      <c r="D116" s="219"/>
      <c r="E116" s="219"/>
      <c r="F116" s="219"/>
      <c r="G116" s="219"/>
      <c r="H116" s="219"/>
      <c r="I116" s="219"/>
      <c r="J116" s="219"/>
      <c r="K116" s="219"/>
      <c r="L116" s="219"/>
      <c r="M116" s="219"/>
      <c r="O116" s="219"/>
      <c r="Q116" s="219"/>
      <c r="R116" s="330"/>
      <c r="S116" s="219"/>
      <c r="T116" s="219"/>
      <c r="U116" s="219"/>
    </row>
    <row r="117" spans="2:21" s="327" customFormat="1" x14ac:dyDescent="0.25">
      <c r="B117" s="219"/>
      <c r="C117" s="219"/>
      <c r="D117" s="219"/>
      <c r="E117" s="219"/>
      <c r="F117" s="219"/>
      <c r="G117" s="219"/>
      <c r="H117" s="219"/>
      <c r="I117" s="219"/>
      <c r="J117" s="219"/>
      <c r="K117" s="219"/>
      <c r="L117" s="219"/>
      <c r="M117" s="219"/>
      <c r="O117" s="219"/>
      <c r="Q117" s="219"/>
      <c r="R117" s="330"/>
      <c r="S117" s="219"/>
      <c r="T117" s="219"/>
      <c r="U117" s="219"/>
    </row>
    <row r="118" spans="2:21" s="327" customFormat="1" x14ac:dyDescent="0.25">
      <c r="B118" s="219"/>
      <c r="C118" s="219"/>
      <c r="D118" s="219"/>
      <c r="E118" s="219"/>
      <c r="F118" s="219"/>
      <c r="G118" s="219"/>
      <c r="H118" s="219"/>
      <c r="I118" s="219"/>
      <c r="J118" s="219"/>
      <c r="K118" s="219"/>
      <c r="L118" s="219"/>
      <c r="M118" s="219"/>
      <c r="O118" s="219"/>
      <c r="Q118" s="219"/>
      <c r="R118" s="330"/>
      <c r="S118" s="219"/>
      <c r="T118" s="219"/>
      <c r="U118" s="219"/>
    </row>
    <row r="119" spans="2:21" s="327" customFormat="1" x14ac:dyDescent="0.25">
      <c r="B119" s="219"/>
      <c r="C119" s="219"/>
      <c r="D119" s="219"/>
      <c r="E119" s="219"/>
      <c r="F119" s="219"/>
      <c r="G119" s="219"/>
      <c r="H119" s="219"/>
      <c r="I119" s="219"/>
      <c r="J119" s="219"/>
      <c r="K119" s="219"/>
      <c r="L119" s="219"/>
      <c r="M119" s="219"/>
      <c r="O119" s="219"/>
      <c r="Q119" s="219"/>
      <c r="R119" s="330"/>
      <c r="S119" s="219"/>
      <c r="T119" s="219"/>
      <c r="U119" s="219"/>
    </row>
    <row r="120" spans="2:21" s="327" customFormat="1" x14ac:dyDescent="0.25">
      <c r="B120" s="219"/>
      <c r="C120" s="219"/>
      <c r="D120" s="219"/>
      <c r="E120" s="219"/>
      <c r="F120" s="219"/>
      <c r="G120" s="219"/>
      <c r="H120" s="219"/>
      <c r="I120" s="219"/>
      <c r="J120" s="219"/>
      <c r="K120" s="219"/>
      <c r="L120" s="219"/>
      <c r="M120" s="219"/>
      <c r="O120" s="219"/>
      <c r="Q120" s="219"/>
      <c r="R120" s="330"/>
      <c r="S120" s="219"/>
      <c r="T120" s="219"/>
      <c r="U120" s="219"/>
    </row>
    <row r="121" spans="2:21" s="327" customFormat="1" x14ac:dyDescent="0.25">
      <c r="B121" s="219"/>
      <c r="C121" s="219"/>
      <c r="D121" s="219"/>
      <c r="E121" s="219"/>
      <c r="F121" s="219"/>
      <c r="G121" s="219"/>
      <c r="H121" s="219"/>
      <c r="I121" s="219"/>
      <c r="J121" s="219"/>
      <c r="K121" s="219"/>
      <c r="L121" s="219"/>
      <c r="M121" s="219"/>
      <c r="O121" s="219"/>
      <c r="Q121" s="219"/>
      <c r="R121" s="330"/>
      <c r="S121" s="219"/>
      <c r="T121" s="219"/>
      <c r="U121" s="219"/>
    </row>
    <row r="122" spans="2:21" s="327" customFormat="1" x14ac:dyDescent="0.25">
      <c r="B122" s="219"/>
      <c r="C122" s="219"/>
      <c r="D122" s="219"/>
      <c r="E122" s="219"/>
      <c r="F122" s="219"/>
      <c r="G122" s="219"/>
      <c r="H122" s="219"/>
      <c r="I122" s="219"/>
      <c r="J122" s="219"/>
      <c r="K122" s="219"/>
      <c r="L122" s="219"/>
      <c r="M122" s="219"/>
      <c r="O122" s="219"/>
      <c r="Q122" s="219"/>
      <c r="R122" s="330"/>
      <c r="S122" s="219"/>
      <c r="T122" s="219"/>
      <c r="U122" s="219"/>
    </row>
    <row r="123" spans="2:21" s="327" customFormat="1" x14ac:dyDescent="0.25">
      <c r="B123" s="219"/>
      <c r="C123" s="219"/>
      <c r="D123" s="219"/>
      <c r="E123" s="219"/>
      <c r="F123" s="219"/>
      <c r="G123" s="219"/>
      <c r="H123" s="219"/>
      <c r="I123" s="219"/>
      <c r="J123" s="219"/>
      <c r="K123" s="219"/>
      <c r="L123" s="219"/>
      <c r="M123" s="219"/>
      <c r="O123" s="219"/>
      <c r="Q123" s="219"/>
      <c r="R123" s="330"/>
      <c r="S123" s="219"/>
      <c r="T123" s="219"/>
      <c r="U123" s="219"/>
    </row>
    <row r="124" spans="2:21" s="327" customFormat="1" x14ac:dyDescent="0.25">
      <c r="B124" s="219"/>
      <c r="C124" s="219"/>
      <c r="D124" s="219"/>
      <c r="E124" s="219"/>
      <c r="F124" s="219"/>
      <c r="G124" s="219"/>
      <c r="H124" s="219"/>
      <c r="I124" s="219"/>
      <c r="J124" s="219"/>
      <c r="K124" s="219"/>
      <c r="L124" s="219"/>
      <c r="M124" s="219"/>
      <c r="O124" s="219"/>
      <c r="Q124" s="219"/>
      <c r="R124" s="330"/>
      <c r="S124" s="219"/>
      <c r="T124" s="219"/>
      <c r="U124" s="219"/>
    </row>
    <row r="125" spans="2:21" s="327" customFormat="1" x14ac:dyDescent="0.25">
      <c r="B125" s="219"/>
      <c r="C125" s="219"/>
      <c r="D125" s="219"/>
      <c r="E125" s="219"/>
      <c r="F125" s="219"/>
      <c r="G125" s="219"/>
      <c r="H125" s="219"/>
      <c r="I125" s="219"/>
      <c r="J125" s="219"/>
      <c r="K125" s="219"/>
      <c r="L125" s="219"/>
      <c r="M125" s="219"/>
      <c r="O125" s="219"/>
      <c r="Q125" s="219"/>
      <c r="R125" s="330"/>
      <c r="S125" s="219"/>
      <c r="T125" s="219"/>
      <c r="U125" s="219"/>
    </row>
    <row r="126" spans="2:21" s="327" customFormat="1" x14ac:dyDescent="0.25">
      <c r="B126" s="219"/>
      <c r="C126" s="219"/>
      <c r="D126" s="219"/>
      <c r="E126" s="219"/>
      <c r="F126" s="219"/>
      <c r="G126" s="219"/>
      <c r="H126" s="219"/>
      <c r="I126" s="219"/>
      <c r="J126" s="219"/>
      <c r="K126" s="219"/>
      <c r="L126" s="219"/>
      <c r="M126" s="219"/>
      <c r="O126" s="219"/>
      <c r="Q126" s="219"/>
      <c r="R126" s="330"/>
      <c r="S126" s="219"/>
      <c r="T126" s="219"/>
      <c r="U126" s="219"/>
    </row>
    <row r="127" spans="2:21" s="327" customFormat="1" x14ac:dyDescent="0.25">
      <c r="B127" s="219"/>
      <c r="C127" s="219"/>
      <c r="D127" s="219"/>
      <c r="E127" s="219"/>
      <c r="F127" s="219"/>
      <c r="G127" s="219"/>
      <c r="H127" s="219"/>
      <c r="I127" s="219"/>
      <c r="J127" s="219"/>
      <c r="K127" s="219"/>
      <c r="L127" s="219"/>
      <c r="M127" s="219"/>
      <c r="O127" s="219"/>
      <c r="Q127" s="219"/>
      <c r="R127" s="330"/>
      <c r="S127" s="219"/>
      <c r="T127" s="219"/>
      <c r="U127" s="219"/>
    </row>
    <row r="128" spans="2:21" s="327" customFormat="1" x14ac:dyDescent="0.25">
      <c r="B128" s="219"/>
      <c r="C128" s="219"/>
      <c r="D128" s="219"/>
      <c r="E128" s="219"/>
      <c r="F128" s="219"/>
      <c r="G128" s="219"/>
      <c r="H128" s="219"/>
      <c r="I128" s="219"/>
      <c r="J128" s="219"/>
      <c r="K128" s="219"/>
      <c r="L128" s="219"/>
      <c r="M128" s="219"/>
      <c r="O128" s="219"/>
      <c r="Q128" s="219"/>
      <c r="R128" s="330"/>
      <c r="S128" s="219"/>
      <c r="T128" s="219"/>
      <c r="U128" s="219"/>
    </row>
    <row r="129" spans="2:21" s="327" customFormat="1" x14ac:dyDescent="0.25">
      <c r="B129" s="219"/>
      <c r="C129" s="219"/>
      <c r="D129" s="219"/>
      <c r="E129" s="219"/>
      <c r="F129" s="219"/>
      <c r="G129" s="219"/>
      <c r="H129" s="219"/>
      <c r="I129" s="219"/>
      <c r="J129" s="219"/>
      <c r="K129" s="219"/>
      <c r="L129" s="219"/>
      <c r="M129" s="219"/>
      <c r="O129" s="219"/>
      <c r="Q129" s="219"/>
      <c r="R129" s="330"/>
      <c r="S129" s="219"/>
      <c r="T129" s="219"/>
      <c r="U129" s="219"/>
    </row>
    <row r="130" spans="2:21" s="327" customFormat="1" x14ac:dyDescent="0.25">
      <c r="B130" s="219"/>
      <c r="C130" s="219"/>
      <c r="D130" s="219"/>
      <c r="E130" s="219"/>
      <c r="F130" s="219"/>
      <c r="G130" s="219"/>
      <c r="H130" s="219"/>
      <c r="I130" s="219"/>
      <c r="J130" s="219"/>
      <c r="K130" s="219"/>
      <c r="L130" s="219"/>
      <c r="M130" s="219"/>
      <c r="O130" s="219"/>
      <c r="Q130" s="219"/>
      <c r="R130" s="330"/>
      <c r="S130" s="219"/>
      <c r="T130" s="219"/>
      <c r="U130" s="219"/>
    </row>
    <row r="131" spans="2:21" s="327" customFormat="1" x14ac:dyDescent="0.25">
      <c r="B131" s="219"/>
      <c r="C131" s="219"/>
      <c r="D131" s="219"/>
      <c r="E131" s="219"/>
      <c r="F131" s="219"/>
      <c r="G131" s="219"/>
      <c r="H131" s="219"/>
      <c r="I131" s="219"/>
      <c r="J131" s="219"/>
      <c r="K131" s="219"/>
      <c r="L131" s="219"/>
      <c r="M131" s="219"/>
      <c r="O131" s="219"/>
      <c r="Q131" s="219"/>
      <c r="R131" s="330"/>
      <c r="S131" s="219"/>
      <c r="T131" s="219"/>
      <c r="U131" s="219"/>
    </row>
    <row r="132" spans="2:21" s="327" customFormat="1" x14ac:dyDescent="0.25">
      <c r="B132" s="219"/>
      <c r="C132" s="219"/>
      <c r="D132" s="219"/>
      <c r="E132" s="219"/>
      <c r="F132" s="219"/>
      <c r="G132" s="219"/>
      <c r="H132" s="219"/>
      <c r="I132" s="219"/>
      <c r="J132" s="219"/>
      <c r="K132" s="219"/>
      <c r="L132" s="219"/>
      <c r="M132" s="219"/>
      <c r="O132" s="219"/>
      <c r="Q132" s="219"/>
      <c r="R132" s="330"/>
      <c r="S132" s="219"/>
      <c r="T132" s="219"/>
      <c r="U132" s="219"/>
    </row>
    <row r="133" spans="2:21" s="327" customFormat="1" x14ac:dyDescent="0.25">
      <c r="B133" s="219"/>
      <c r="C133" s="219"/>
      <c r="D133" s="219"/>
      <c r="E133" s="219"/>
      <c r="F133" s="219"/>
      <c r="G133" s="219"/>
      <c r="H133" s="219"/>
      <c r="I133" s="219"/>
      <c r="J133" s="219"/>
      <c r="K133" s="219"/>
      <c r="L133" s="219"/>
      <c r="M133" s="219"/>
      <c r="O133" s="219"/>
      <c r="Q133" s="219"/>
      <c r="R133" s="330"/>
      <c r="S133" s="219"/>
      <c r="T133" s="219"/>
      <c r="U133" s="219"/>
    </row>
    <row r="134" spans="2:21" s="327" customFormat="1" x14ac:dyDescent="0.25">
      <c r="B134" s="219"/>
      <c r="C134" s="219"/>
      <c r="D134" s="219"/>
      <c r="E134" s="219"/>
      <c r="F134" s="219"/>
      <c r="G134" s="219"/>
      <c r="H134" s="219"/>
      <c r="I134" s="219"/>
      <c r="J134" s="219"/>
      <c r="K134" s="219"/>
      <c r="L134" s="219"/>
      <c r="M134" s="219"/>
      <c r="O134" s="219"/>
      <c r="Q134" s="219"/>
      <c r="R134" s="330"/>
      <c r="S134" s="219"/>
      <c r="T134" s="219"/>
      <c r="U134" s="219"/>
    </row>
    <row r="135" spans="2:21" s="327" customFormat="1" x14ac:dyDescent="0.25">
      <c r="B135" s="219"/>
      <c r="C135" s="219"/>
      <c r="D135" s="219"/>
      <c r="E135" s="219"/>
      <c r="F135" s="219"/>
      <c r="G135" s="219"/>
      <c r="H135" s="219"/>
      <c r="I135" s="219"/>
      <c r="J135" s="219"/>
      <c r="K135" s="219"/>
      <c r="L135" s="219"/>
      <c r="M135" s="219"/>
      <c r="O135" s="219"/>
      <c r="Q135" s="219"/>
      <c r="R135" s="330"/>
      <c r="S135" s="219"/>
      <c r="T135" s="219"/>
      <c r="U135" s="2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W17"/>
  <sheetViews>
    <sheetView workbookViewId="0">
      <selection activeCell="A2" sqref="A2:AV16"/>
    </sheetView>
  </sheetViews>
  <sheetFormatPr defaultRowHeight="12.75" x14ac:dyDescent="0.2"/>
  <cols>
    <col min="1" max="1" width="7" style="170" customWidth="1"/>
    <col min="2" max="2" width="8.140625" style="170" customWidth="1"/>
    <col min="3" max="3" width="9.85546875" style="170" customWidth="1"/>
    <col min="4" max="17" width="8.42578125" style="170" customWidth="1"/>
    <col min="18" max="18" width="9.5703125" style="170" customWidth="1"/>
    <col min="19" max="19" width="10.7109375" style="170" customWidth="1"/>
    <col min="20" max="20" width="10.42578125" style="170" customWidth="1"/>
    <col min="21" max="21" width="9.7109375" style="170" customWidth="1"/>
    <col min="22" max="22" width="9.85546875" style="170" customWidth="1"/>
    <col min="23" max="23" width="11.42578125" style="170" customWidth="1"/>
    <col min="24" max="48" width="9.140625" style="170"/>
    <col min="49" max="49" width="9.140625" style="16"/>
    <col min="50" max="16384" width="9.140625" style="170"/>
  </cols>
  <sheetData>
    <row r="1" spans="1:49" s="167" customFormat="1" ht="12.75" customHeight="1" x14ac:dyDescent="0.2">
      <c r="A1" s="167" t="s">
        <v>0</v>
      </c>
      <c r="B1" s="167" t="s">
        <v>1</v>
      </c>
      <c r="C1" s="167" t="s">
        <v>2</v>
      </c>
      <c r="D1" s="167" t="s">
        <v>134</v>
      </c>
      <c r="E1" s="167">
        <v>2022</v>
      </c>
      <c r="F1" s="167">
        <v>2021</v>
      </c>
      <c r="G1" s="167">
        <v>2020</v>
      </c>
      <c r="H1" s="167">
        <v>2019</v>
      </c>
      <c r="I1" s="167">
        <v>2018</v>
      </c>
      <c r="J1" s="167">
        <v>2017</v>
      </c>
      <c r="K1" s="167">
        <v>2016</v>
      </c>
      <c r="L1" s="167">
        <v>2015</v>
      </c>
      <c r="M1" s="167">
        <v>2014</v>
      </c>
      <c r="N1" s="167">
        <v>2013</v>
      </c>
      <c r="O1" s="167">
        <v>2012</v>
      </c>
      <c r="P1" s="167">
        <v>2011</v>
      </c>
      <c r="Q1" s="167">
        <v>2010</v>
      </c>
      <c r="R1" s="168">
        <v>2009</v>
      </c>
      <c r="S1" s="168">
        <v>2008</v>
      </c>
      <c r="T1" s="168">
        <v>2007</v>
      </c>
      <c r="U1" s="168">
        <v>2006</v>
      </c>
      <c r="V1" s="168">
        <v>2005</v>
      </c>
      <c r="W1" s="168">
        <v>2004</v>
      </c>
      <c r="X1" s="168">
        <v>2003</v>
      </c>
      <c r="Y1" s="168">
        <v>2002</v>
      </c>
      <c r="Z1" s="168">
        <v>2001</v>
      </c>
      <c r="AA1" s="168">
        <v>2000</v>
      </c>
      <c r="AB1" s="168">
        <v>1999</v>
      </c>
      <c r="AC1" s="168">
        <v>1998</v>
      </c>
      <c r="AD1" s="168">
        <v>1997</v>
      </c>
      <c r="AE1" s="168">
        <v>1996</v>
      </c>
      <c r="AF1" s="168">
        <v>1995</v>
      </c>
      <c r="AG1" s="168">
        <v>1994</v>
      </c>
      <c r="AH1" s="168">
        <v>1993</v>
      </c>
      <c r="AI1" s="168">
        <v>1992</v>
      </c>
      <c r="AJ1" s="168">
        <v>1991</v>
      </c>
      <c r="AK1" s="168">
        <v>1990</v>
      </c>
      <c r="AL1" s="168">
        <v>1989</v>
      </c>
      <c r="AM1" s="168">
        <v>1988</v>
      </c>
      <c r="AN1" s="168">
        <v>1987</v>
      </c>
      <c r="AO1" s="168">
        <v>1986</v>
      </c>
      <c r="AP1" s="168">
        <v>1985</v>
      </c>
      <c r="AQ1" s="168">
        <v>1984</v>
      </c>
      <c r="AR1" s="168">
        <v>1983</v>
      </c>
      <c r="AS1" s="168">
        <v>1982</v>
      </c>
      <c r="AT1" s="168">
        <v>1981</v>
      </c>
      <c r="AU1" s="168">
        <v>1980</v>
      </c>
      <c r="AV1" s="167" t="s">
        <v>283</v>
      </c>
    </row>
    <row r="2" spans="1:49" x14ac:dyDescent="0.2">
      <c r="A2" s="10">
        <f>'Tabela I'!$F$2</f>
        <v>0</v>
      </c>
      <c r="B2" s="10">
        <f>'Tabela I'!$F$1</f>
        <v>2022</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69"/>
    </row>
    <row r="3" spans="1:49" x14ac:dyDescent="0.2">
      <c r="A3" s="10">
        <f>'Tabela I'!$F$2</f>
        <v>0</v>
      </c>
      <c r="B3" s="10">
        <f>'Tabela I'!$F$1</f>
        <v>2022</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69"/>
    </row>
    <row r="4" spans="1:49" x14ac:dyDescent="0.2">
      <c r="A4" s="10">
        <f>'Tabela I'!$F$2</f>
        <v>0</v>
      </c>
      <c r="B4" s="10">
        <f>'Tabela I'!$F$1</f>
        <v>2022</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69"/>
    </row>
    <row r="5" spans="1:49" x14ac:dyDescent="0.2">
      <c r="A5" s="10">
        <f>'Tabela I'!$F$2</f>
        <v>0</v>
      </c>
      <c r="B5" s="10">
        <f>'Tabela I'!$F$1</f>
        <v>2022</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69"/>
    </row>
    <row r="6" spans="1:49" x14ac:dyDescent="0.2">
      <c r="A6" s="10">
        <f>'Tabela I'!$F$2</f>
        <v>0</v>
      </c>
      <c r="B6" s="10">
        <f>'Tabela I'!$F$1</f>
        <v>2022</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69"/>
    </row>
    <row r="7" spans="1:49" x14ac:dyDescent="0.2">
      <c r="A7" s="10">
        <f>'Tabela I'!$F$2</f>
        <v>0</v>
      </c>
      <c r="B7" s="10">
        <f>'Tabela I'!$F$1</f>
        <v>2022</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69"/>
    </row>
    <row r="8" spans="1:49" x14ac:dyDescent="0.2">
      <c r="A8" s="10">
        <f>'Tabela I'!$F$2</f>
        <v>0</v>
      </c>
      <c r="B8" s="10">
        <f>'Tabela I'!$F$1</f>
        <v>2022</v>
      </c>
      <c r="C8" s="12">
        <v>105</v>
      </c>
      <c r="D8" s="11">
        <v>0</v>
      </c>
      <c r="E8" s="11">
        <f>'Tabela V'!$L$8</f>
        <v>209</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69"/>
    </row>
    <row r="9" spans="1:49" x14ac:dyDescent="0.2">
      <c r="A9" s="10">
        <f>'Tabela I'!$F$2</f>
        <v>0</v>
      </c>
      <c r="B9" s="10">
        <f>'Tabela I'!$F$1</f>
        <v>2022</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69"/>
    </row>
    <row r="10" spans="1:49" x14ac:dyDescent="0.2">
      <c r="A10" s="10">
        <f>'Tabela I'!$F$2</f>
        <v>0</v>
      </c>
      <c r="B10" s="10">
        <f>'Tabela I'!$F$1</f>
        <v>2022</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69"/>
    </row>
    <row r="11" spans="1:49" x14ac:dyDescent="0.2">
      <c r="A11" s="10">
        <f>'Tabela I'!$F$2</f>
        <v>0</v>
      </c>
      <c r="B11" s="10">
        <f>'Tabela I'!$F$1</f>
        <v>2022</v>
      </c>
      <c r="C11" s="11">
        <v>108</v>
      </c>
      <c r="D11" s="11">
        <v>0</v>
      </c>
      <c r="E11" s="11">
        <f>'Tabela V'!$O$8</f>
        <v>4</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69"/>
    </row>
    <row r="12" spans="1:49" x14ac:dyDescent="0.2">
      <c r="A12" s="10">
        <f>'Tabela I'!$F$2</f>
        <v>0</v>
      </c>
      <c r="B12" s="10">
        <f>'Tabela I'!$F$1</f>
        <v>2022</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69"/>
    </row>
    <row r="13" spans="1:49" x14ac:dyDescent="0.2">
      <c r="A13" s="10">
        <f>'Tabela I'!$F$2</f>
        <v>0</v>
      </c>
      <c r="B13" s="10">
        <f>'Tabela I'!$F$1</f>
        <v>2022</v>
      </c>
      <c r="C13" s="414">
        <v>127</v>
      </c>
      <c r="D13" s="11">
        <v>0</v>
      </c>
      <c r="E13" s="697">
        <f>+'Tabela V'!$B$8</f>
        <v>0</v>
      </c>
      <c r="F13" s="697">
        <f>+'Tabela V'!$B$9</f>
        <v>0</v>
      </c>
      <c r="G13" s="697">
        <f>+'Tabela V'!$B$10</f>
        <v>0</v>
      </c>
      <c r="H13" s="697">
        <f>+'Tabela V'!$B$11</f>
        <v>0</v>
      </c>
      <c r="I13" s="697">
        <f>+'Tabela V'!$B$12</f>
        <v>0</v>
      </c>
      <c r="J13" s="697">
        <f>+'Tabela V'!$B$13</f>
        <v>0</v>
      </c>
      <c r="K13" s="697">
        <f>+'Tabela V'!$B$14</f>
        <v>0</v>
      </c>
      <c r="L13" s="697">
        <f>+'Tabela V'!$B$15</f>
        <v>0</v>
      </c>
      <c r="M13" s="697">
        <f>+'Tabela V'!$B$16</f>
        <v>0</v>
      </c>
      <c r="N13" s="697">
        <f>+'Tabela V'!$B$17</f>
        <v>0</v>
      </c>
      <c r="O13" s="697">
        <f>+'Tabela V'!$B$18</f>
        <v>0</v>
      </c>
      <c r="P13" s="697">
        <f>+'Tabela V'!$B$19</f>
        <v>0</v>
      </c>
      <c r="Q13" s="697">
        <f>+'Tabela V'!$B$20</f>
        <v>0</v>
      </c>
      <c r="R13" s="697">
        <f>+'Tabela V'!$B$21</f>
        <v>0</v>
      </c>
      <c r="S13" s="697">
        <f>+'Tabela V'!$B$22</f>
        <v>0</v>
      </c>
      <c r="T13" s="697">
        <f>+'Tabela V'!$B$23</f>
        <v>0</v>
      </c>
      <c r="U13" s="697">
        <f>+'Tabela V'!$B$24</f>
        <v>0</v>
      </c>
      <c r="V13" s="697">
        <f>+'Tabela V'!$B$25</f>
        <v>0</v>
      </c>
      <c r="W13" s="697">
        <f>+'Tabela V'!$B$26</f>
        <v>0</v>
      </c>
      <c r="X13" s="697">
        <f>+'Tabela V'!$B$27</f>
        <v>0</v>
      </c>
      <c r="Y13" s="697">
        <f>+'Tabela V'!$B$28</f>
        <v>0</v>
      </c>
      <c r="Z13" s="697">
        <f>+'Tabela V'!$B$29</f>
        <v>0</v>
      </c>
      <c r="AA13" s="697">
        <f>+'Tabela V'!$B$30</f>
        <v>0</v>
      </c>
      <c r="AB13" s="697">
        <f>+'Tabela V'!$B$31</f>
        <v>0</v>
      </c>
      <c r="AC13" s="697">
        <f>+'Tabela V'!$B$32</f>
        <v>0</v>
      </c>
      <c r="AD13" s="697">
        <f>+'Tabela V'!$B$33</f>
        <v>0</v>
      </c>
      <c r="AE13" s="697">
        <f>+'Tabela V'!$B$34</f>
        <v>0</v>
      </c>
      <c r="AF13" s="697">
        <f>+'Tabela V'!$B$35</f>
        <v>0</v>
      </c>
      <c r="AG13" s="697">
        <f>+'Tabela V'!$B$36</f>
        <v>0</v>
      </c>
      <c r="AH13" s="697">
        <f>+'Tabela V'!$B$37</f>
        <v>0</v>
      </c>
      <c r="AI13" s="697">
        <f>+'Tabela V'!$B$38</f>
        <v>0</v>
      </c>
      <c r="AJ13" s="697">
        <f>+'Tabela V'!$B$39</f>
        <v>0</v>
      </c>
      <c r="AK13" s="697">
        <f>+'Tabela V'!$B$40</f>
        <v>0</v>
      </c>
      <c r="AL13" s="697">
        <f>+'Tabela V'!$B$41</f>
        <v>0</v>
      </c>
      <c r="AM13" s="697">
        <f>+'Tabela V'!$B$42</f>
        <v>0</v>
      </c>
      <c r="AN13" s="697">
        <f>+'Tabela V'!$B$43</f>
        <v>0</v>
      </c>
      <c r="AO13" s="697">
        <f>+'Tabela V'!$B$44</f>
        <v>0</v>
      </c>
      <c r="AP13" s="697">
        <f>+'Tabela V'!$B$45</f>
        <v>0</v>
      </c>
      <c r="AQ13" s="697">
        <f>+'Tabela V'!$B$46</f>
        <v>0</v>
      </c>
      <c r="AR13" s="697">
        <f>+'Tabela V'!$B$47</f>
        <v>0</v>
      </c>
      <c r="AS13" s="697">
        <f>+'Tabela V'!$B$48</f>
        <v>0</v>
      </c>
      <c r="AT13" s="697">
        <f>+'Tabela V'!$B$49</f>
        <v>0</v>
      </c>
      <c r="AU13" s="697">
        <f>+'Tabela V'!$B$50</f>
        <v>0</v>
      </c>
      <c r="AV13" s="697">
        <f>+'Tabela V'!$B$51</f>
        <v>0</v>
      </c>
    </row>
    <row r="14" spans="1:49" x14ac:dyDescent="0.2">
      <c r="A14" s="10">
        <f>'Tabela I'!$F$2</f>
        <v>0</v>
      </c>
      <c r="B14" s="10">
        <f>'Tabela I'!$F$1</f>
        <v>2022</v>
      </c>
      <c r="C14" s="414">
        <v>128</v>
      </c>
      <c r="D14" s="11">
        <v>0</v>
      </c>
      <c r="E14" s="697">
        <f>+'Tabela V'!$C$8</f>
        <v>0</v>
      </c>
      <c r="F14" s="697">
        <f>+'Tabela V'!$C$9</f>
        <v>0</v>
      </c>
      <c r="G14" s="697">
        <f>+'Tabela V'!$C$10</f>
        <v>0</v>
      </c>
      <c r="H14" s="697">
        <f>+'Tabela V'!$C$11</f>
        <v>0</v>
      </c>
      <c r="I14" s="697">
        <f>+'Tabela V'!$C$12</f>
        <v>0</v>
      </c>
      <c r="J14" s="697">
        <f>+'Tabela V'!$C$13</f>
        <v>0</v>
      </c>
      <c r="K14" s="697">
        <f>+'Tabela V'!$C$14</f>
        <v>0</v>
      </c>
      <c r="L14" s="697">
        <f>+'Tabela V'!$C$15</f>
        <v>0</v>
      </c>
      <c r="M14" s="697">
        <f>+'Tabela V'!$C$16</f>
        <v>0</v>
      </c>
      <c r="N14" s="697">
        <f>+'Tabela V'!$C$17</f>
        <v>0</v>
      </c>
      <c r="O14" s="697">
        <f>+'Tabela V'!$C$18</f>
        <v>0</v>
      </c>
      <c r="P14" s="697">
        <f>+'Tabela V'!$C$19</f>
        <v>0</v>
      </c>
      <c r="Q14" s="697">
        <f>+'Tabela V'!$C$20</f>
        <v>0</v>
      </c>
      <c r="R14" s="697">
        <f>+'Tabela V'!$C$21</f>
        <v>0</v>
      </c>
      <c r="S14" s="697">
        <f>+'Tabela V'!$C$22</f>
        <v>0</v>
      </c>
      <c r="T14" s="697">
        <f>+'Tabela V'!$C$23</f>
        <v>0</v>
      </c>
      <c r="U14" s="697">
        <f>+'Tabela V'!$C$24</f>
        <v>0</v>
      </c>
      <c r="V14" s="697">
        <f>+'Tabela V'!$C$25</f>
        <v>0</v>
      </c>
      <c r="W14" s="697">
        <f>+'Tabela V'!$C$26</f>
        <v>0</v>
      </c>
      <c r="X14" s="697">
        <f>+'Tabela V'!$C$27</f>
        <v>0</v>
      </c>
      <c r="Y14" s="697">
        <f>+'Tabela V'!$C$28</f>
        <v>0</v>
      </c>
      <c r="Z14" s="697">
        <f>+'Tabela V'!$C$29</f>
        <v>0</v>
      </c>
      <c r="AA14" s="697">
        <f>+'Tabela V'!$C$30</f>
        <v>0</v>
      </c>
      <c r="AB14" s="697">
        <f>+'Tabela V'!$C$31</f>
        <v>0</v>
      </c>
      <c r="AC14" s="697">
        <f>+'Tabela V'!$C$32</f>
        <v>0</v>
      </c>
      <c r="AD14" s="697">
        <f>+'Tabela V'!$C$33</f>
        <v>0</v>
      </c>
      <c r="AE14" s="697">
        <f>+'Tabela V'!$C$34</f>
        <v>0</v>
      </c>
      <c r="AF14" s="697">
        <f>+'Tabela V'!$C$35</f>
        <v>0</v>
      </c>
      <c r="AG14" s="697">
        <f>+'Tabela V'!$C$36</f>
        <v>0</v>
      </c>
      <c r="AH14" s="697">
        <f>+'Tabela V'!$C$37</f>
        <v>0</v>
      </c>
      <c r="AI14" s="697">
        <f>+'Tabela V'!$C$38</f>
        <v>0</v>
      </c>
      <c r="AJ14" s="697">
        <f>+'Tabela V'!$C$39</f>
        <v>0</v>
      </c>
      <c r="AK14" s="697">
        <f>+'Tabela V'!$C$40</f>
        <v>0</v>
      </c>
      <c r="AL14" s="697">
        <f>+'Tabela V'!$C$41</f>
        <v>0</v>
      </c>
      <c r="AM14" s="697">
        <f>+'Tabela V'!$C$42</f>
        <v>0</v>
      </c>
      <c r="AN14" s="697">
        <f>+'Tabela V'!$C$43</f>
        <v>0</v>
      </c>
      <c r="AO14" s="697">
        <f>+'Tabela V'!$C$44</f>
        <v>0</v>
      </c>
      <c r="AP14" s="697">
        <f>+'Tabela V'!$C$45</f>
        <v>0</v>
      </c>
      <c r="AQ14" s="697">
        <f>+'Tabela V'!$C$46</f>
        <v>0</v>
      </c>
      <c r="AR14" s="697">
        <f>+'Tabela V'!$C$47</f>
        <v>0</v>
      </c>
      <c r="AS14" s="697">
        <f>+'Tabela V'!$C$48</f>
        <v>0</v>
      </c>
      <c r="AT14" s="697">
        <f>+'Tabela V'!$C$49</f>
        <v>0</v>
      </c>
      <c r="AU14" s="697">
        <f>+'Tabela V'!$C$50</f>
        <v>0</v>
      </c>
      <c r="AV14" s="697">
        <f>+'Tabela V'!$C$51</f>
        <v>0</v>
      </c>
    </row>
    <row r="15" spans="1:49" x14ac:dyDescent="0.2">
      <c r="A15" s="10">
        <f>'Tabela I'!$F$2</f>
        <v>0</v>
      </c>
      <c r="B15" s="10">
        <f>'Tabela I'!$F$1</f>
        <v>2022</v>
      </c>
      <c r="C15" s="415">
        <v>129</v>
      </c>
      <c r="D15" s="11">
        <v>0</v>
      </c>
      <c r="E15" s="697">
        <f>+'Tabela V'!$D$8</f>
        <v>1902</v>
      </c>
      <c r="F15" s="697">
        <f>+'Tabela V'!$D$9</f>
        <v>303</v>
      </c>
      <c r="G15" s="697">
        <f>+'Tabela V'!$D$10</f>
        <v>0</v>
      </c>
      <c r="H15" s="697">
        <f>+'Tabela V'!$D$11</f>
        <v>0</v>
      </c>
      <c r="I15" s="697">
        <f>+'Tabela V'!$D$12</f>
        <v>0</v>
      </c>
      <c r="J15" s="697">
        <f>+'Tabela V'!$D$13</f>
        <v>0</v>
      </c>
      <c r="K15" s="697">
        <f>+'Tabela V'!$D$14</f>
        <v>0</v>
      </c>
      <c r="L15" s="697">
        <f>+'Tabela V'!$D$15</f>
        <v>0</v>
      </c>
      <c r="M15" s="697">
        <f>+'Tabela V'!$D$16</f>
        <v>0</v>
      </c>
      <c r="N15" s="697">
        <f>+'Tabela V'!$D$17</f>
        <v>0</v>
      </c>
      <c r="O15" s="697">
        <f>+'Tabela V'!$D$18</f>
        <v>0</v>
      </c>
      <c r="P15" s="697">
        <f>+'Tabela V'!$D$19</f>
        <v>0</v>
      </c>
      <c r="Q15" s="697">
        <f>+'Tabela V'!$D$20</f>
        <v>0</v>
      </c>
      <c r="R15" s="697">
        <f>+'Tabela V'!$D$21</f>
        <v>0</v>
      </c>
      <c r="S15" s="697">
        <f>+'Tabela V'!$D$22</f>
        <v>0</v>
      </c>
      <c r="T15" s="697">
        <f>+'Tabela V'!$D$23</f>
        <v>0</v>
      </c>
      <c r="U15" s="697">
        <f>+'Tabela V'!$D$24</f>
        <v>0</v>
      </c>
      <c r="V15" s="697">
        <f>+'Tabela V'!$D$25</f>
        <v>0</v>
      </c>
      <c r="W15" s="697">
        <f>+'Tabela V'!$D$26</f>
        <v>0</v>
      </c>
      <c r="X15" s="697">
        <f>+'Tabela V'!$D$27</f>
        <v>0</v>
      </c>
      <c r="Y15" s="697">
        <f>+'Tabela V'!$D$28</f>
        <v>0</v>
      </c>
      <c r="Z15" s="697">
        <f>+'Tabela V'!$D$29</f>
        <v>0</v>
      </c>
      <c r="AA15" s="697">
        <f>+'Tabela V'!$D$30</f>
        <v>0</v>
      </c>
      <c r="AB15" s="697">
        <f>+'Tabela V'!$D$31</f>
        <v>0</v>
      </c>
      <c r="AC15" s="697">
        <f>+'Tabela V'!$D$32</f>
        <v>0</v>
      </c>
      <c r="AD15" s="697">
        <f>+'Tabela V'!$D$33</f>
        <v>0</v>
      </c>
      <c r="AE15" s="697">
        <f>+'Tabela V'!$D$34</f>
        <v>0</v>
      </c>
      <c r="AF15" s="697">
        <f>+'Tabela V'!$D$35</f>
        <v>0</v>
      </c>
      <c r="AG15" s="697">
        <f>+'Tabela V'!$D$36</f>
        <v>0</v>
      </c>
      <c r="AH15" s="697">
        <f>+'Tabela V'!$D$37</f>
        <v>0</v>
      </c>
      <c r="AI15" s="697">
        <f>+'Tabela V'!$D$38</f>
        <v>0</v>
      </c>
      <c r="AJ15" s="697">
        <f>+'Tabela V'!$D$39</f>
        <v>0</v>
      </c>
      <c r="AK15" s="697">
        <f>+'Tabela V'!$D$40</f>
        <v>0</v>
      </c>
      <c r="AL15" s="697">
        <f>+'Tabela V'!$D$41</f>
        <v>0</v>
      </c>
      <c r="AM15" s="697">
        <f>+'Tabela V'!$D$42</f>
        <v>0</v>
      </c>
      <c r="AN15" s="697">
        <f>+'Tabela V'!$D$43</f>
        <v>0</v>
      </c>
      <c r="AO15" s="697">
        <f>+'Tabela V'!$D$44</f>
        <v>0</v>
      </c>
      <c r="AP15" s="697">
        <f>+'Tabela V'!$D$45</f>
        <v>0</v>
      </c>
      <c r="AQ15" s="697">
        <f>+'Tabela V'!$D$46</f>
        <v>0</v>
      </c>
      <c r="AR15" s="697">
        <f>+'Tabela V'!$D$47</f>
        <v>0</v>
      </c>
      <c r="AS15" s="697">
        <f>+'Tabela V'!$D$48</f>
        <v>0</v>
      </c>
      <c r="AT15" s="697">
        <f>+'Tabela V'!$D$49</f>
        <v>0</v>
      </c>
      <c r="AU15" s="697">
        <f>+'Tabela V'!$D$50</f>
        <v>0</v>
      </c>
      <c r="AV15" s="697">
        <f>+'Tabela V'!$D$51</f>
        <v>0</v>
      </c>
    </row>
    <row r="16" spans="1:49" x14ac:dyDescent="0.2">
      <c r="A16" s="10">
        <f>'Tabela I'!$F$2</f>
        <v>0</v>
      </c>
      <c r="B16" s="10">
        <f>'Tabela I'!$F$1</f>
        <v>2022</v>
      </c>
      <c r="C16" s="414">
        <v>131</v>
      </c>
      <c r="D16" s="11">
        <v>0</v>
      </c>
      <c r="E16" s="697">
        <f>+'Tabela V'!$E$8</f>
        <v>11</v>
      </c>
      <c r="F16" s="697">
        <f>+'Tabela V'!$E$9</f>
        <v>2</v>
      </c>
      <c r="G16" s="697">
        <f>+'Tabela V'!$E$10</f>
        <v>0</v>
      </c>
      <c r="H16" s="697">
        <f>+'Tabela V'!$E$11</f>
        <v>0</v>
      </c>
      <c r="I16" s="697">
        <f>+'Tabela V'!$E$12</f>
        <v>0</v>
      </c>
      <c r="J16" s="697">
        <f>+'Tabela V'!$E$13</f>
        <v>0</v>
      </c>
      <c r="K16" s="697">
        <f>+'Tabela V'!$E$14</f>
        <v>0</v>
      </c>
      <c r="L16" s="697">
        <f>+'Tabela V'!$E$15</f>
        <v>0</v>
      </c>
      <c r="M16" s="697">
        <f>+'Tabela V'!$E$16</f>
        <v>0</v>
      </c>
      <c r="N16" s="697">
        <f>+'Tabela V'!$E$17</f>
        <v>0</v>
      </c>
      <c r="O16" s="697">
        <f>+'Tabela V'!$E$18</f>
        <v>0</v>
      </c>
      <c r="P16" s="697">
        <f>+'Tabela V'!$E$19</f>
        <v>0</v>
      </c>
      <c r="Q16" s="697">
        <f>+'Tabela V'!$E$20</f>
        <v>0</v>
      </c>
      <c r="R16" s="697">
        <f>+'Tabela V'!$E$21</f>
        <v>0</v>
      </c>
      <c r="S16" s="697">
        <f>+'Tabela V'!$E$22</f>
        <v>0</v>
      </c>
      <c r="T16" s="697">
        <f>+'Tabela V'!$E$23</f>
        <v>0</v>
      </c>
      <c r="U16" s="697">
        <f>+'Tabela V'!$E$24</f>
        <v>0</v>
      </c>
      <c r="V16" s="697">
        <f>+'Tabela V'!$E$25</f>
        <v>0</v>
      </c>
      <c r="W16" s="697">
        <f>+'Tabela V'!$E$26</f>
        <v>0</v>
      </c>
      <c r="X16" s="697">
        <f>+'Tabela V'!$E$27</f>
        <v>0</v>
      </c>
      <c r="Y16" s="697">
        <f>+'Tabela V'!$E$28</f>
        <v>0</v>
      </c>
      <c r="Z16" s="697">
        <f>+'Tabela V'!$E$29</f>
        <v>0</v>
      </c>
      <c r="AA16" s="697">
        <f>+'Tabela V'!$E$30</f>
        <v>0</v>
      </c>
      <c r="AB16" s="697">
        <f>+'Tabela V'!$E$31</f>
        <v>0</v>
      </c>
      <c r="AC16" s="697">
        <f>+'Tabela V'!$E$32</f>
        <v>0</v>
      </c>
      <c r="AD16" s="697">
        <f>+'Tabela V'!$E$33</f>
        <v>0</v>
      </c>
      <c r="AE16" s="697">
        <f>+'Tabela V'!$E$34</f>
        <v>0</v>
      </c>
      <c r="AF16" s="697">
        <f>+'Tabela V'!$E$35</f>
        <v>0</v>
      </c>
      <c r="AG16" s="697">
        <f>+'Tabela V'!$E$36</f>
        <v>0</v>
      </c>
      <c r="AH16" s="697">
        <f>+'Tabela V'!$E$37</f>
        <v>0</v>
      </c>
      <c r="AI16" s="697">
        <f>+'Tabela V'!$E$38</f>
        <v>0</v>
      </c>
      <c r="AJ16" s="697">
        <f>+'Tabela V'!$E$39</f>
        <v>0</v>
      </c>
      <c r="AK16" s="697">
        <f>+'Tabela V'!$E$40</f>
        <v>0</v>
      </c>
      <c r="AL16" s="697">
        <f>+'Tabela V'!$E$41</f>
        <v>0</v>
      </c>
      <c r="AM16" s="697">
        <f>+'Tabela V'!$E$42</f>
        <v>0</v>
      </c>
      <c r="AN16" s="697">
        <f>+'Tabela V'!$E$43</f>
        <v>0</v>
      </c>
      <c r="AO16" s="697">
        <f>+'Tabela V'!$E$44</f>
        <v>0</v>
      </c>
      <c r="AP16" s="697">
        <f>+'Tabela V'!$E$45</f>
        <v>0</v>
      </c>
      <c r="AQ16" s="697">
        <f>+'Tabela V'!$E$46</f>
        <v>0</v>
      </c>
      <c r="AR16" s="697">
        <f>+'Tabela V'!$E$47</f>
        <v>0</v>
      </c>
      <c r="AS16" s="697">
        <f>+'Tabela V'!$E$48</f>
        <v>0</v>
      </c>
      <c r="AT16" s="697">
        <f>+'Tabela V'!$E$49</f>
        <v>0</v>
      </c>
      <c r="AU16" s="697">
        <f>+'Tabela V'!$E$50</f>
        <v>0</v>
      </c>
      <c r="AV16" s="697">
        <f>+'Tabela V'!$E$51</f>
        <v>0</v>
      </c>
    </row>
    <row r="17" spans="5:48" x14ac:dyDescent="0.2">
      <c r="E17" s="170">
        <f>SUM(E2:E16)</f>
        <v>2126</v>
      </c>
      <c r="F17" s="170">
        <f>SUM(F2:F16)</f>
        <v>305</v>
      </c>
      <c r="G17" s="170">
        <f t="shared" ref="G17:H17" si="0">SUM(G2:G16)</f>
        <v>0</v>
      </c>
      <c r="H17" s="170">
        <f t="shared" si="0"/>
        <v>0</v>
      </c>
      <c r="I17" s="170">
        <f>SUM(I2:I16)</f>
        <v>0</v>
      </c>
      <c r="J17" s="170">
        <f t="shared" ref="J17:AU17" si="1">SUM(J2:J16)</f>
        <v>0</v>
      </c>
      <c r="K17" s="170">
        <f t="shared" si="1"/>
        <v>0</v>
      </c>
      <c r="L17" s="170">
        <f t="shared" si="1"/>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 t="shared" si="1"/>
        <v>0</v>
      </c>
      <c r="AE17" s="170">
        <f t="shared" si="1"/>
        <v>0</v>
      </c>
      <c r="AF17" s="170">
        <f t="shared" si="1"/>
        <v>0</v>
      </c>
      <c r="AG17" s="170">
        <f t="shared" si="1"/>
        <v>0</v>
      </c>
      <c r="AH17" s="170">
        <f t="shared" si="1"/>
        <v>0</v>
      </c>
      <c r="AI17" s="170">
        <f t="shared" si="1"/>
        <v>0</v>
      </c>
      <c r="AJ17" s="170">
        <f t="shared" si="1"/>
        <v>0</v>
      </c>
      <c r="AK17" s="170">
        <f t="shared" si="1"/>
        <v>0</v>
      </c>
      <c r="AL17" s="170">
        <f t="shared" si="1"/>
        <v>0</v>
      </c>
      <c r="AM17" s="170">
        <f t="shared" si="1"/>
        <v>0</v>
      </c>
      <c r="AN17" s="170">
        <f t="shared" si="1"/>
        <v>0</v>
      </c>
      <c r="AO17" s="170">
        <f t="shared" si="1"/>
        <v>0</v>
      </c>
      <c r="AP17" s="170">
        <f t="shared" si="1"/>
        <v>0</v>
      </c>
      <c r="AQ17" s="170">
        <f t="shared" si="1"/>
        <v>0</v>
      </c>
      <c r="AR17" s="170">
        <f t="shared" si="1"/>
        <v>0</v>
      </c>
      <c r="AS17" s="170">
        <f t="shared" si="1"/>
        <v>0</v>
      </c>
      <c r="AT17" s="170">
        <f t="shared" si="1"/>
        <v>0</v>
      </c>
      <c r="AU17" s="170">
        <f t="shared" si="1"/>
        <v>0</v>
      </c>
      <c r="AV17" s="170">
        <f>SUM(AV2:AV16)</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106</v>
      </c>
      <c r="D1" s="62" t="s">
        <v>107</v>
      </c>
      <c r="E1" s="62" t="s">
        <v>108</v>
      </c>
      <c r="F1" s="118"/>
      <c r="G1" s="118"/>
      <c r="H1" s="118"/>
    </row>
    <row r="2" spans="1:8" x14ac:dyDescent="0.2">
      <c r="A2" s="3">
        <f>'Tabela I'!$F$2</f>
        <v>0</v>
      </c>
      <c r="B2" s="3">
        <f>'Tabela I'!$F$1</f>
        <v>2022</v>
      </c>
      <c r="C2" s="3">
        <f>'Tabela VI'!A7</f>
        <v>0</v>
      </c>
      <c r="D2" s="3">
        <f>'Tabela VI'!B7</f>
        <v>0</v>
      </c>
      <c r="E2" s="3">
        <f>'Tabela VI'!C7</f>
        <v>0</v>
      </c>
    </row>
    <row r="5" spans="1:8" x14ac:dyDescent="0.2">
      <c r="A5" s="62" t="s">
        <v>0</v>
      </c>
      <c r="B5" s="62" t="s">
        <v>1</v>
      </c>
      <c r="C5" s="62" t="s">
        <v>115</v>
      </c>
      <c r="D5" s="62" t="s">
        <v>109</v>
      </c>
      <c r="E5" s="62" t="s">
        <v>110</v>
      </c>
      <c r="F5" s="62" t="s">
        <v>111</v>
      </c>
      <c r="G5" s="118"/>
      <c r="H5" s="118"/>
    </row>
    <row r="6" spans="1:8" x14ac:dyDescent="0.2">
      <c r="A6" s="3">
        <f>'Tabela I'!$F$2</f>
        <v>0</v>
      </c>
      <c r="B6" s="3">
        <f>'Tabela I'!$F$1</f>
        <v>2022</v>
      </c>
      <c r="C6" s="119">
        <v>1</v>
      </c>
      <c r="D6" s="3">
        <f>'Tabela VI'!B12</f>
        <v>0</v>
      </c>
      <c r="E6" s="3">
        <f>'Tabela VI'!C12</f>
        <v>0</v>
      </c>
      <c r="F6" s="3">
        <f>'Tabela VI'!D12</f>
        <v>0</v>
      </c>
    </row>
    <row r="7" spans="1:8" x14ac:dyDescent="0.2">
      <c r="A7" s="3">
        <f>'Tabela I'!$F$2</f>
        <v>0</v>
      </c>
      <c r="B7" s="3">
        <f>'Tabela I'!$F$1</f>
        <v>2022</v>
      </c>
      <c r="C7" s="119">
        <v>2</v>
      </c>
      <c r="D7" s="3">
        <f>'Tabela VI'!B13</f>
        <v>0</v>
      </c>
      <c r="E7" s="3">
        <f>'Tabela VI'!C13</f>
        <v>0</v>
      </c>
      <c r="F7" s="3">
        <f>'Tabela VI'!D13</f>
        <v>0</v>
      </c>
    </row>
    <row r="8" spans="1:8" x14ac:dyDescent="0.2">
      <c r="A8" s="3">
        <f>'Tabela I'!$F$2</f>
        <v>0</v>
      </c>
      <c r="B8" s="3">
        <f>'Tabela I'!$F$1</f>
        <v>2022</v>
      </c>
      <c r="C8" s="119">
        <v>3</v>
      </c>
      <c r="D8" s="3">
        <f>'Tabela VI'!B14</f>
        <v>0</v>
      </c>
      <c r="E8" s="3">
        <f>'Tabela VI'!C14</f>
        <v>0</v>
      </c>
      <c r="F8" s="3">
        <f>'Tabela VI'!D14</f>
        <v>0</v>
      </c>
    </row>
    <row r="9" spans="1:8" x14ac:dyDescent="0.2">
      <c r="A9" s="3">
        <f>'Tabela I'!$F$2</f>
        <v>0</v>
      </c>
      <c r="B9" s="3">
        <f>'Tabela I'!$F$1</f>
        <v>2022</v>
      </c>
      <c r="C9" s="119">
        <v>4</v>
      </c>
      <c r="D9" s="3">
        <f>'Tabela VI'!B15</f>
        <v>0</v>
      </c>
      <c r="E9" s="3">
        <f>'Tabela VI'!C15</f>
        <v>0</v>
      </c>
      <c r="F9" s="3">
        <f>'Tabela VI'!D15</f>
        <v>0</v>
      </c>
    </row>
    <row r="10" spans="1:8" x14ac:dyDescent="0.2">
      <c r="A10" s="3">
        <f>'Tabela I'!$F$2</f>
        <v>0</v>
      </c>
      <c r="B10" s="3">
        <f>'Tabela I'!$F$1</f>
        <v>2022</v>
      </c>
      <c r="C10" s="119">
        <v>5</v>
      </c>
      <c r="D10" s="3">
        <f>'Tabela VI'!B16</f>
        <v>0</v>
      </c>
      <c r="E10" s="3">
        <f>'Tabela VI'!C16</f>
        <v>0</v>
      </c>
      <c r="F10" s="3">
        <f>'Tabela VI'!D16</f>
        <v>0</v>
      </c>
    </row>
    <row r="11" spans="1:8" x14ac:dyDescent="0.2">
      <c r="A11" s="3">
        <f>'Tabela I'!$F$2</f>
        <v>0</v>
      </c>
      <c r="B11" s="3">
        <f>'Tabela I'!$F$1</f>
        <v>2022</v>
      </c>
      <c r="C11" s="119">
        <v>6</v>
      </c>
      <c r="D11" s="3">
        <f>'Tabela VI'!B17</f>
        <v>0</v>
      </c>
      <c r="E11" s="3">
        <f>'Tabela VI'!C17</f>
        <v>0</v>
      </c>
      <c r="F11" s="3">
        <f>'Tabela VI'!D17</f>
        <v>0</v>
      </c>
    </row>
    <row r="12" spans="1:8" x14ac:dyDescent="0.2">
      <c r="A12" s="3">
        <f>'Tabela I'!$F$2</f>
        <v>0</v>
      </c>
      <c r="B12" s="3">
        <f>'Tabela I'!$F$1</f>
        <v>2022</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115</v>
      </c>
      <c r="D15" s="62" t="s">
        <v>121</v>
      </c>
      <c r="E15" s="62" t="s">
        <v>122</v>
      </c>
      <c r="F15" s="62" t="s">
        <v>123</v>
      </c>
      <c r="G15" s="62" t="s">
        <v>90</v>
      </c>
      <c r="H15" s="118"/>
    </row>
    <row r="16" spans="1:8" x14ac:dyDescent="0.2">
      <c r="A16" s="3">
        <f>'Tabela I'!$F$2</f>
        <v>0</v>
      </c>
      <c r="B16" s="3">
        <f>'Tabela I'!$F$1</f>
        <v>2022</v>
      </c>
      <c r="C16" s="119">
        <v>3</v>
      </c>
      <c r="D16" s="3">
        <f>'Tabela VI'!B23</f>
        <v>0</v>
      </c>
      <c r="E16" s="3">
        <f>'Tabela VI'!C23</f>
        <v>0</v>
      </c>
      <c r="F16" s="3">
        <f>'Tabela VI'!D23</f>
        <v>0</v>
      </c>
      <c r="G16" s="3">
        <f>'Tabela VI'!E23</f>
        <v>0</v>
      </c>
    </row>
    <row r="19" spans="1:4" x14ac:dyDescent="0.2">
      <c r="A19" s="62" t="s">
        <v>0</v>
      </c>
      <c r="B19" s="62" t="s">
        <v>1</v>
      </c>
      <c r="C19" s="62" t="s">
        <v>112</v>
      </c>
      <c r="D19" s="62" t="s">
        <v>113</v>
      </c>
    </row>
    <row r="20" spans="1:4" x14ac:dyDescent="0.2">
      <c r="A20" s="3">
        <f>'Tabela I'!$F$2</f>
        <v>0</v>
      </c>
      <c r="B20" s="3">
        <f>'Tabela I'!$F$1</f>
        <v>2022</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Edin Topcic</cp:lastModifiedBy>
  <cp:lastPrinted>2020-11-09T08:56:29Z</cp:lastPrinted>
  <dcterms:created xsi:type="dcterms:W3CDTF">2005-11-18T09:59:06Z</dcterms:created>
  <dcterms:modified xsi:type="dcterms:W3CDTF">2023-01-31T13:43:04Z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